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bba\Formularwesen\Formularentwicklung\Thorsten\Finanzantrag\3_Veröff\Fb+plusTN-UHG\"/>
    </mc:Choice>
  </mc:AlternateContent>
  <workbookProtection workbookAlgorithmName="SHA-512" workbookHashValue="/8t4XqE2B6PfXWvjdraXQ+HMVAnLKT3+T2U+0N06hePyiR/QyOlyy3VGqWhCQxMaI5GMRV7t2qEz6nscbw9eVA==" workbookSaltValue="x/TURuQ0HVCgy1f/7mV6Pw==" workbookSpinCount="100000" lockStructure="1"/>
  <bookViews>
    <workbookView xWindow="0" yWindow="0" windowWidth="17016" windowHeight="12228"/>
  </bookViews>
  <sheets>
    <sheet name="Deckblatt" sheetId="20" r:id="rId1"/>
    <sheet name="Plandaten-Teilnehmende" sheetId="29" r:id="rId2"/>
    <sheet name="Plandaten-Beratene" sheetId="31" r:id="rId3"/>
    <sheet name="FP Träger" sheetId="1" r:id="rId4"/>
    <sheet name="Gesamt-Ausgaben" sheetId="10" r:id="rId5"/>
    <sheet name="Gesamt-Refinanz" sheetId="11" r:id="rId6"/>
    <sheet name="Zusammenfassung" sheetId="13" r:id="rId7"/>
    <sheet name="Nachschlagen" sheetId="7" state="hidden" r:id="rId8"/>
    <sheet name="Info-Blatt" sheetId="16" state="hidden" r:id="rId9"/>
    <sheet name="Drop Down" sheetId="23" state="hidden" r:id="rId10"/>
    <sheet name="Versionen" sheetId="22" state="hidden" r:id="rId11"/>
  </sheets>
  <definedNames>
    <definedName name="_xlnm._FilterDatabase" localSheetId="3" hidden="1">'FP Träger'!$A$9:$G$59</definedName>
    <definedName name="Antragsverfahren">'Drop Down'!$A$3:$A$6</definedName>
    <definedName name="B11_Pauschalen">'Drop Down'!$G$3:$H$7</definedName>
    <definedName name="Bezeichnung_Kostenart">Nachschlagen!$B$2:$B$75</definedName>
    <definedName name="bis">Deckblatt!$G$35</definedName>
    <definedName name="_xlnm.Print_Area" localSheetId="0">Deckblatt!$A$1:$H$93</definedName>
    <definedName name="_xlnm.Print_Area" localSheetId="3">'FP Träger'!$A$1:$K$84</definedName>
    <definedName name="_xlnm.Print_Area" localSheetId="4">'Gesamt-Ausgaben'!$A$1:$E$32</definedName>
    <definedName name="_xlnm.Print_Area" localSheetId="5">'Gesamt-Refinanz'!$A$1:$E$41</definedName>
    <definedName name="_xlnm.Print_Area" localSheetId="2">'Plandaten-Beratene'!$A$1:$E$49</definedName>
    <definedName name="_xlnm.Print_Area" localSheetId="1">'Plandaten-Teilnehmende'!$A$1:$G$38</definedName>
    <definedName name="_xlnm.Print_Area" localSheetId="6">Zusammenfassung!$A$1:$C$60</definedName>
    <definedName name="_xlnm.Print_Titles" localSheetId="3">'FP Träger'!$1:$9</definedName>
    <definedName name="_xlnm.Print_Titles" localSheetId="4">'Gesamt-Ausgaben'!$1:$11</definedName>
    <definedName name="Einheit_SEK">'Drop Down'!$B$16:$B$35</definedName>
    <definedName name="Fb_plus_mit_TN_UHG">'Info-Blatt'!$E$2:$E$47</definedName>
    <definedName name="Fehlbedarf">'Info-Blatt'!$A$2:$A$69</definedName>
    <definedName name="Fehlbedarf_Plus">'Info-Blatt'!$B$2:$B$31</definedName>
    <definedName name="Finanzierung">'Info-Blatt'!$A$1:$E$1</definedName>
    <definedName name="Intervention">'Drop Down'!$A$15:$A$35</definedName>
    <definedName name="Intervention_Fond">'Drop Down'!$A$15:$F$35</definedName>
    <definedName name="Kooperationspartner">Nachschlagen!$E$2:$E$22</definedName>
    <definedName name="LaufzeitMonate">Deckblatt!$C$36</definedName>
    <definedName name="Lump_Sums">'Info-Blatt'!$D$2:$D$44</definedName>
    <definedName name="Pauschale">'Drop Down'!$C$16:$C$35</definedName>
    <definedName name="Standardeinheitskosten">'Info-Blatt'!$C$2:$C$41</definedName>
    <definedName name="von">Deckblatt!$C$35</definedName>
  </definedNames>
  <calcPr calcId="162913"/>
</workbook>
</file>

<file path=xl/calcChain.xml><?xml version="1.0" encoding="utf-8"?>
<calcChain xmlns="http://schemas.openxmlformats.org/spreadsheetml/2006/main">
  <c r="B5" i="31" l="1"/>
  <c r="B7" i="31"/>
  <c r="B6" i="31"/>
  <c r="B4" i="31"/>
  <c r="B3" i="31"/>
  <c r="D30" i="31"/>
  <c r="E30" i="31"/>
  <c r="D27" i="31"/>
  <c r="E27" i="31"/>
  <c r="E43" i="31"/>
  <c r="C43" i="31" s="1"/>
  <c r="D43" i="31"/>
  <c r="B43" i="31" s="1"/>
  <c r="C21" i="31"/>
  <c r="B21" i="31"/>
  <c r="D19" i="31"/>
  <c r="D37" i="31" l="1"/>
  <c r="D38" i="31" s="1"/>
  <c r="D39" i="31" s="1"/>
  <c r="D35" i="31"/>
  <c r="D36" i="31" s="1"/>
  <c r="E37" i="31"/>
  <c r="E38" i="31" s="1"/>
  <c r="E39" i="31" s="1"/>
  <c r="E35" i="31"/>
  <c r="E36" i="31" s="1"/>
  <c r="B25" i="31"/>
  <c r="D21" i="31"/>
  <c r="D44" i="31"/>
  <c r="D45" i="31"/>
  <c r="D46" i="31"/>
  <c r="E44" i="31"/>
  <c r="C44" i="31" s="1"/>
  <c r="E45" i="31"/>
  <c r="C45" i="31" s="1"/>
  <c r="E46" i="31"/>
  <c r="C25" i="31" l="1"/>
  <c r="B34" i="31"/>
  <c r="C34" i="31" s="1"/>
  <c r="B26" i="31"/>
  <c r="B45" i="31"/>
  <c r="B46" i="31"/>
  <c r="D48" i="31"/>
  <c r="D47" i="31"/>
  <c r="C46" i="31"/>
  <c r="B28" i="31" s="1"/>
  <c r="E48" i="31"/>
  <c r="C48" i="31" s="1"/>
  <c r="E47" i="31"/>
  <c r="C47" i="31" s="1"/>
  <c r="B27" i="31"/>
  <c r="B44" i="31"/>
  <c r="C28" i="31" l="1"/>
  <c r="B37" i="31"/>
  <c r="C37" i="31" s="1"/>
  <c r="C26" i="31"/>
  <c r="B35" i="31"/>
  <c r="C35" i="31" s="1"/>
  <c r="C27" i="31"/>
  <c r="B36" i="31"/>
  <c r="C36" i="31" s="1"/>
  <c r="B48" i="31"/>
  <c r="B47" i="31"/>
  <c r="B29" i="31"/>
  <c r="B30" i="31"/>
  <c r="C30" i="31" l="1"/>
  <c r="B39" i="31"/>
  <c r="C39" i="31" s="1"/>
  <c r="C29" i="31"/>
  <c r="B38" i="31"/>
  <c r="C38" i="31" s="1"/>
  <c r="B4" i="29"/>
  <c r="B5" i="29"/>
  <c r="B7" i="29"/>
  <c r="B6" i="29"/>
  <c r="B3" i="29"/>
  <c r="D37" i="29"/>
  <c r="C37" i="29"/>
  <c r="F36" i="29"/>
  <c r="B36" i="29"/>
  <c r="G36" i="29" s="1"/>
  <c r="B35" i="29"/>
  <c r="G35" i="29" s="1"/>
  <c r="D34" i="29"/>
  <c r="C34" i="29"/>
  <c r="B34" i="29"/>
  <c r="E34" i="29" s="1"/>
  <c r="B33" i="29"/>
  <c r="G33" i="29" s="1"/>
  <c r="B32" i="29"/>
  <c r="E36" i="29" s="1"/>
  <c r="D26" i="29"/>
  <c r="C26" i="29"/>
  <c r="B25" i="29"/>
  <c r="G25" i="29" s="1"/>
  <c r="B24" i="29"/>
  <c r="G24" i="29" s="1"/>
  <c r="D23" i="29"/>
  <c r="C23" i="29"/>
  <c r="B23" i="29" s="1"/>
  <c r="E23" i="29" s="1"/>
  <c r="B22" i="29"/>
  <c r="G22" i="29" s="1"/>
  <c r="B21" i="29"/>
  <c r="F35" i="29" l="1"/>
  <c r="G34" i="29"/>
  <c r="F25" i="29"/>
  <c r="E25" i="29"/>
  <c r="F24" i="29"/>
  <c r="G23" i="29"/>
  <c r="F23" i="29"/>
  <c r="F34" i="29"/>
  <c r="B16" i="29"/>
  <c r="E22" i="29"/>
  <c r="E33" i="29"/>
  <c r="D16" i="29"/>
  <c r="F21" i="29"/>
  <c r="F22" i="29"/>
  <c r="B26" i="29"/>
  <c r="E26" i="29" s="1"/>
  <c r="F32" i="29"/>
  <c r="F33" i="29"/>
  <c r="B37" i="29"/>
  <c r="E37" i="29" s="1"/>
  <c r="E16" i="29"/>
  <c r="G21" i="29"/>
  <c r="E24" i="29"/>
  <c r="G32" i="29"/>
  <c r="E35" i="29"/>
  <c r="F26" i="29" l="1"/>
  <c r="E21" i="29"/>
  <c r="G37" i="29"/>
  <c r="E32" i="29"/>
  <c r="F37" i="29"/>
  <c r="G26" i="29"/>
  <c r="D6" i="1" l="1"/>
  <c r="B85" i="1" l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C27" i="10" l="1"/>
  <c r="C29" i="10" l="1"/>
  <c r="C30" i="10"/>
  <c r="C28" i="10"/>
  <c r="C32" i="10"/>
  <c r="C13" i="10"/>
  <c r="C14" i="10"/>
  <c r="C15" i="10"/>
  <c r="C16" i="10"/>
  <c r="C17" i="10"/>
  <c r="C18" i="10"/>
  <c r="C12" i="10"/>
  <c r="C44" i="13"/>
  <c r="C41" i="13"/>
  <c r="C28" i="13"/>
  <c r="C31" i="13"/>
  <c r="C35" i="13"/>
  <c r="C40" i="11"/>
  <c r="C35" i="11"/>
  <c r="C36" i="11"/>
  <c r="C37" i="11"/>
  <c r="C38" i="11"/>
  <c r="C39" i="11"/>
  <c r="C34" i="1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10" i="1"/>
  <c r="D40" i="11" l="1"/>
  <c r="D36" i="11"/>
  <c r="D31" i="11"/>
  <c r="D27" i="11"/>
  <c r="D23" i="11"/>
  <c r="D19" i="11"/>
  <c r="D15" i="11"/>
  <c r="D32" i="10"/>
  <c r="D27" i="10"/>
  <c r="D22" i="10"/>
  <c r="D17" i="10"/>
  <c r="D13" i="10"/>
  <c r="D32" i="11"/>
  <c r="D20" i="11"/>
  <c r="D28" i="10"/>
  <c r="D14" i="10"/>
  <c r="D39" i="11"/>
  <c r="D35" i="11"/>
  <c r="D30" i="11"/>
  <c r="D26" i="11"/>
  <c r="D22" i="11"/>
  <c r="D18" i="11"/>
  <c r="D14" i="11"/>
  <c r="D30" i="10"/>
  <c r="B45" i="13" s="1"/>
  <c r="D25" i="10"/>
  <c r="D21" i="10"/>
  <c r="D16" i="10"/>
  <c r="D12" i="10"/>
  <c r="D28" i="11"/>
  <c r="D16" i="11"/>
  <c r="D18" i="10"/>
  <c r="D38" i="11"/>
  <c r="D34" i="11"/>
  <c r="D29" i="11"/>
  <c r="D25" i="11"/>
  <c r="D21" i="11"/>
  <c r="D17" i="11"/>
  <c r="D13" i="11"/>
  <c r="D29" i="10"/>
  <c r="B42" i="13" s="1"/>
  <c r="D24" i="10"/>
  <c r="D20" i="10"/>
  <c r="D15" i="10"/>
  <c r="D37" i="11"/>
  <c r="D24" i="11"/>
  <c r="D12" i="11"/>
  <c r="D23" i="10"/>
  <c r="B40" i="13"/>
  <c r="B41" i="13" s="1"/>
  <c r="D31" i="10" l="1"/>
  <c r="B16" i="13" s="1"/>
  <c r="C42" i="13"/>
  <c r="C43" i="13" s="1"/>
  <c r="B44" i="13"/>
  <c r="B46" i="13" s="1"/>
  <c r="B43" i="13"/>
  <c r="C45" i="13"/>
  <c r="C46" i="13" s="1"/>
  <c r="C21" i="10" l="1"/>
  <c r="C22" i="10"/>
  <c r="C23" i="10"/>
  <c r="C24" i="10"/>
  <c r="C25" i="10"/>
  <c r="C20" i="10"/>
  <c r="C13" i="11" l="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12" i="11"/>
  <c r="B36" i="13" l="1"/>
  <c r="B32" i="13"/>
  <c r="B27" i="13"/>
  <c r="B29" i="13"/>
  <c r="C32" i="13" l="1"/>
  <c r="C33" i="13" s="1"/>
  <c r="C29" i="13"/>
  <c r="C30" i="13" s="1"/>
  <c r="B28" i="13"/>
  <c r="B30" i="13" s="1"/>
  <c r="B31" i="13"/>
  <c r="B33" i="13" s="1"/>
  <c r="D26" i="10"/>
  <c r="B15" i="13" s="1"/>
  <c r="B49" i="13" s="1"/>
  <c r="D41" i="11"/>
  <c r="B23" i="13" s="1"/>
  <c r="B50" i="13" s="1"/>
  <c r="C7" i="20"/>
  <c r="B51" i="13" l="1"/>
  <c r="D80" i="20"/>
  <c r="G83" i="20" l="1"/>
  <c r="G84" i="20" s="1"/>
  <c r="E83" i="20"/>
  <c r="G81" i="20"/>
  <c r="E81" i="20"/>
  <c r="G93" i="20"/>
  <c r="G85" i="20" s="1"/>
  <c r="E93" i="20"/>
  <c r="G90" i="20"/>
  <c r="G82" i="20" s="1"/>
  <c r="E90" i="20"/>
  <c r="E82" i="20" s="1"/>
  <c r="C88" i="20"/>
  <c r="D88" i="20" s="1"/>
  <c r="E72" i="20"/>
  <c r="D72" i="20"/>
  <c r="C71" i="20"/>
  <c r="H71" i="20" s="1"/>
  <c r="C70" i="20"/>
  <c r="H70" i="20" s="1"/>
  <c r="E69" i="20"/>
  <c r="D69" i="20"/>
  <c r="C69" i="20" s="1"/>
  <c r="C68" i="20"/>
  <c r="G68" i="20" s="1"/>
  <c r="C67" i="20"/>
  <c r="G67" i="20" s="1"/>
  <c r="E61" i="20"/>
  <c r="D61" i="20"/>
  <c r="C60" i="20"/>
  <c r="H60" i="20" s="1"/>
  <c r="C59" i="20"/>
  <c r="H59" i="20" s="1"/>
  <c r="E58" i="20"/>
  <c r="D58" i="20"/>
  <c r="C57" i="20"/>
  <c r="G57" i="20" s="1"/>
  <c r="C56" i="20"/>
  <c r="G56" i="20" s="1"/>
  <c r="G71" i="20" l="1"/>
  <c r="H67" i="20"/>
  <c r="F67" i="20" s="1"/>
  <c r="F70" i="20"/>
  <c r="G70" i="20"/>
  <c r="G69" i="20"/>
  <c r="F69" i="20"/>
  <c r="H69" i="20"/>
  <c r="H68" i="20"/>
  <c r="F71" i="20"/>
  <c r="G60" i="20"/>
  <c r="G59" i="20"/>
  <c r="H57" i="20"/>
  <c r="C58" i="20"/>
  <c r="G58" i="20" s="1"/>
  <c r="F60" i="20"/>
  <c r="H56" i="20"/>
  <c r="F56" i="20" s="1"/>
  <c r="F59" i="20"/>
  <c r="H58" i="20"/>
  <c r="H51" i="20"/>
  <c r="D82" i="20"/>
  <c r="D81" i="20"/>
  <c r="E85" i="20"/>
  <c r="D85" i="20" s="1"/>
  <c r="D83" i="20"/>
  <c r="E84" i="20"/>
  <c r="D84" i="20" s="1"/>
  <c r="C91" i="20"/>
  <c r="D91" i="20" s="1"/>
  <c r="C89" i="20"/>
  <c r="D89" i="20" s="1"/>
  <c r="C90" i="20"/>
  <c r="D90" i="20" s="1"/>
  <c r="D51" i="20"/>
  <c r="F57" i="20"/>
  <c r="F68" i="20"/>
  <c r="G51" i="20"/>
  <c r="C61" i="20"/>
  <c r="C72" i="20"/>
  <c r="G72" i="20" s="1"/>
  <c r="F58" i="20" l="1"/>
  <c r="C93" i="20"/>
  <c r="D93" i="20" s="1"/>
  <c r="C92" i="20"/>
  <c r="D92" i="20" s="1"/>
  <c r="H61" i="20"/>
  <c r="F61" i="20"/>
  <c r="G61" i="20"/>
  <c r="H72" i="20"/>
  <c r="F72" i="20"/>
  <c r="C8" i="11" l="1"/>
  <c r="C8" i="10"/>
  <c r="D19" i="10" l="1"/>
  <c r="B14" i="13" l="1"/>
  <c r="B34" i="13" s="1"/>
  <c r="D7" i="1"/>
  <c r="B8" i="13"/>
  <c r="B35" i="13" l="1"/>
  <c r="B37" i="13" s="1"/>
  <c r="C36" i="13"/>
  <c r="C37" i="13" s="1"/>
  <c r="C9" i="11"/>
  <c r="C9" i="10"/>
  <c r="B9" i="13"/>
  <c r="D4" i="1" l="1"/>
  <c r="D3" i="1"/>
  <c r="C3" i="11" l="1"/>
  <c r="C3" i="10"/>
  <c r="C4" i="11"/>
  <c r="C4" i="10"/>
  <c r="B4" i="13" l="1"/>
  <c r="B3" i="13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J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J30" i="1"/>
  <c r="H30" i="1" s="1"/>
  <c r="J31" i="1"/>
  <c r="H31" i="1" s="1"/>
  <c r="J32" i="1"/>
  <c r="H32" i="1" s="1"/>
  <c r="J33" i="1"/>
  <c r="H33" i="1" s="1"/>
  <c r="J34" i="1"/>
  <c r="H34" i="1" s="1"/>
  <c r="J35" i="1"/>
  <c r="H35" i="1" s="1"/>
  <c r="J36" i="1"/>
  <c r="H36" i="1" s="1"/>
  <c r="J37" i="1"/>
  <c r="H37" i="1" s="1"/>
  <c r="J38" i="1"/>
  <c r="H38" i="1" s="1"/>
  <c r="J39" i="1"/>
  <c r="H39" i="1" s="1"/>
  <c r="J40" i="1"/>
  <c r="H40" i="1" s="1"/>
  <c r="J41" i="1"/>
  <c r="H41" i="1" s="1"/>
  <c r="J42" i="1"/>
  <c r="H42" i="1" s="1"/>
  <c r="J43" i="1"/>
  <c r="H43" i="1" s="1"/>
  <c r="J44" i="1"/>
  <c r="H44" i="1" s="1"/>
  <c r="J45" i="1"/>
  <c r="H45" i="1" s="1"/>
  <c r="J46" i="1"/>
  <c r="H46" i="1" s="1"/>
  <c r="J47" i="1"/>
  <c r="H47" i="1" s="1"/>
  <c r="J48" i="1"/>
  <c r="H48" i="1" s="1"/>
  <c r="J49" i="1"/>
  <c r="H49" i="1" s="1"/>
  <c r="J50" i="1"/>
  <c r="H50" i="1" s="1"/>
  <c r="J51" i="1"/>
  <c r="H51" i="1" s="1"/>
  <c r="J52" i="1"/>
  <c r="H52" i="1" s="1"/>
  <c r="J53" i="1"/>
  <c r="H53" i="1" s="1"/>
  <c r="J54" i="1"/>
  <c r="H54" i="1" s="1"/>
  <c r="J55" i="1"/>
  <c r="H55" i="1" s="1"/>
  <c r="J56" i="1"/>
  <c r="H56" i="1" s="1"/>
  <c r="J57" i="1"/>
  <c r="H57" i="1" s="1"/>
  <c r="J58" i="1"/>
  <c r="H58" i="1" s="1"/>
  <c r="J59" i="1"/>
  <c r="H59" i="1" s="1"/>
  <c r="I10" i="1"/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D33" i="11" l="1"/>
  <c r="H10" i="1"/>
  <c r="H11" i="1"/>
  <c r="H12" i="1"/>
  <c r="H13" i="1"/>
  <c r="H14" i="1"/>
  <c r="H15" i="1"/>
  <c r="B17" i="13" l="1"/>
  <c r="B22" i="13" l="1"/>
  <c r="B24" i="13" s="1"/>
  <c r="B18" i="13"/>
  <c r="B55" i="13" l="1"/>
  <c r="B56" i="13" s="1"/>
  <c r="G36" i="20"/>
  <c r="D5" i="1"/>
  <c r="C6" i="11" s="1"/>
  <c r="C36" i="20"/>
  <c r="D36" i="20" s="1"/>
  <c r="D40" i="20"/>
  <c r="E40" i="20" s="1"/>
  <c r="F40" i="20" s="1"/>
  <c r="G40" i="20" s="1"/>
  <c r="C6" i="10" l="1"/>
  <c r="B6" i="13"/>
</calcChain>
</file>

<file path=xl/comments1.xml><?xml version="1.0" encoding="utf-8"?>
<comments xmlns="http://schemas.openxmlformats.org/spreadsheetml/2006/main">
  <authors>
    <author>Thorsten André</author>
    <author>KJahn</author>
  </authors>
  <commentList>
    <comment ref="C9" authorId="0" shapeId="0">
      <text>
        <r>
          <rPr>
            <sz val="9"/>
            <color indexed="81"/>
            <rFont val="Segoe UI"/>
            <charset val="1"/>
          </rPr>
          <t xml:space="preserve">Hinweis:
Der Typ ergibt sich aus der Gliederung des jeweiligen  Interventionsblattes in den Randnummern 12 und 13.
</t>
        </r>
      </text>
    </comment>
    <comment ref="H39" authorId="1" shapeId="0">
      <text>
        <r>
          <rPr>
            <sz val="8"/>
            <color indexed="81"/>
            <rFont val="Tahoma"/>
            <family val="2"/>
          </rPr>
          <t xml:space="preserve">Bitte fassen sie in der Summe die Anzahl der unterschiedlichen Betriebe zusammen, die Summe ist also oft kleiner als die Summe der Kalenderjahre </t>
        </r>
      </text>
    </comment>
    <comment ref="A48" authorId="1" shapeId="0">
      <text>
        <r>
          <rPr>
            <sz val="8"/>
            <color indexed="81"/>
            <rFont val="Tahoma"/>
            <family val="2"/>
          </rPr>
          <t>siehe Erläuterungen
bitte geben Sie ausschließlich das Kürzel "U" oder "Z" ein. Bei einer Mischkalkulation, wählen Sie bitte den überwiegenden Teil</t>
        </r>
      </text>
    </comment>
    <comment ref="A50" authorId="1" shapeId="0">
      <text>
        <r>
          <rPr>
            <sz val="8"/>
            <color indexed="81"/>
            <rFont val="Tahoma"/>
            <family val="2"/>
          </rPr>
          <t>ohne Urlaub</t>
        </r>
      </text>
    </comment>
    <comment ref="A70" authorId="1" shapeId="0">
      <text>
        <r>
          <rPr>
            <sz val="8"/>
            <color indexed="81"/>
            <rFont val="Tahoma"/>
            <family val="2"/>
          </rPr>
          <t>siehe Erläuterungen</t>
        </r>
      </text>
    </comment>
  </commentList>
</comments>
</file>

<file path=xl/comments2.xml><?xml version="1.0" encoding="utf-8"?>
<comments xmlns="http://schemas.openxmlformats.org/spreadsheetml/2006/main">
  <authors>
    <author>KJahn</author>
  </authors>
  <commentList>
    <comment ref="A13" authorId="0" shapeId="0">
      <text>
        <r>
          <rPr>
            <sz val="8"/>
            <color indexed="81"/>
            <rFont val="Tahoma"/>
            <family val="2"/>
          </rPr>
          <t>siehe Erläuterungen
bitte geben Sie ausschließlich das Kürzel "U" oder "Z" ein. Bei einer Mischkalkulation, wählen Sie bitte den überwiegenden Teil</t>
        </r>
      </text>
    </comment>
    <comment ref="A15" authorId="0" shapeId="0">
      <text>
        <r>
          <rPr>
            <sz val="8"/>
            <color indexed="81"/>
            <rFont val="Tahoma"/>
            <family val="2"/>
          </rPr>
          <t>ohne Urlaub</t>
        </r>
      </text>
    </comment>
    <comment ref="A35" authorId="0" shapeId="0">
      <text>
        <r>
          <rPr>
            <sz val="8"/>
            <color indexed="81"/>
            <rFont val="Tahoma"/>
            <family val="2"/>
          </rPr>
          <t>siehe Erläuterungen</t>
        </r>
      </text>
    </comment>
  </commentList>
</comments>
</file>

<file path=xl/comments3.xml><?xml version="1.0" encoding="utf-8"?>
<comments xmlns="http://schemas.openxmlformats.org/spreadsheetml/2006/main">
  <authors>
    <author>Thorsten André</author>
  </authors>
  <commentList>
    <comment ref="A26" authorId="0" shapeId="0">
      <text>
        <r>
          <rPr>
            <b/>
            <sz val="9"/>
            <color indexed="81"/>
            <rFont val="Segoe UI"/>
            <family val="2"/>
          </rPr>
          <t>Hinweis: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Aufgrund verschiederner Berechnungsmethoden kann es innerhalb der Plausibilitätsprüfung zu Differenzen im Cent-Bereich kommen. Größere Abweichung sind aber immer ein Hinweis auf fehlerhafte Eingaben</t>
        </r>
        <r>
          <rPr>
            <sz val="9"/>
            <color indexed="81"/>
            <rFont val="Segoe UI"/>
            <family val="2"/>
          </rPr>
          <t>.</t>
        </r>
      </text>
    </comment>
  </commentList>
</comments>
</file>

<file path=xl/comments4.xml><?xml version="1.0" encoding="utf-8"?>
<comments xmlns="http://schemas.openxmlformats.org/spreadsheetml/2006/main">
  <authors>
    <author>Thorsten André</author>
  </authors>
  <commentList>
    <comment ref="G3" authorId="0" shapeId="0">
      <text>
        <r>
          <rPr>
            <b/>
            <sz val="9"/>
            <color indexed="81"/>
            <rFont val="Tahoma"/>
            <charset val="1"/>
          </rPr>
          <t>Name B11_Pauschalen</t>
        </r>
      </text>
    </comment>
    <comment ref="C14" authorId="0" shapeId="0">
      <text>
        <r>
          <rPr>
            <b/>
            <sz val="9"/>
            <color indexed="81"/>
            <rFont val="Segoe UI"/>
            <family val="2"/>
          </rPr>
          <t>Thorsten André:</t>
        </r>
        <r>
          <rPr>
            <sz val="9"/>
            <color indexed="81"/>
            <rFont val="Segoe UI"/>
            <family val="2"/>
          </rPr>
          <t xml:space="preserve">
Wird aufgrund der unterschiedlichen Regelungen nicht mehr über Drop-Down angeboten.</t>
        </r>
      </text>
    </comment>
  </commentList>
</comments>
</file>

<file path=xl/sharedStrings.xml><?xml version="1.0" encoding="utf-8"?>
<sst xmlns="http://schemas.openxmlformats.org/spreadsheetml/2006/main" count="726" uniqueCount="477">
  <si>
    <t>Lfd.Nr.</t>
  </si>
  <si>
    <t>Kostenart</t>
  </si>
  <si>
    <t>Kommentar</t>
  </si>
  <si>
    <t>Summe</t>
  </si>
  <si>
    <t>B 1.4.8</t>
  </si>
  <si>
    <t>B 1.4.7</t>
  </si>
  <si>
    <t>externe Lehrgänge</t>
  </si>
  <si>
    <t>B 1.4.5</t>
  </si>
  <si>
    <t>Fortbildung für Projektpersonal</t>
  </si>
  <si>
    <t>B 1.4.4</t>
  </si>
  <si>
    <t>sonstige projektbezogene Ausgaben</t>
  </si>
  <si>
    <t>B 1.4.3.9</t>
  </si>
  <si>
    <t>Projektbezogene Ausgaben\projektbezogene Öffentlichkeitsarbeit</t>
  </si>
  <si>
    <t>B 1.4.3.8</t>
  </si>
  <si>
    <t>Projektbezogene Ausgaben\Fahrt- und Reisekosten des Personals</t>
  </si>
  <si>
    <t>B 1.4.3.7</t>
  </si>
  <si>
    <t>Projektbezogene Ausgaben\AfA</t>
  </si>
  <si>
    <t>B 1.4.3.6</t>
  </si>
  <si>
    <t>Projektbezogene Ausgaben\GWG</t>
  </si>
  <si>
    <t>B 1.4.3.5</t>
  </si>
  <si>
    <t>Projektbezogene Ausgaben\Leasing für Geräte im Projekt</t>
  </si>
  <si>
    <t>B 1.4.3.4</t>
  </si>
  <si>
    <t>Projektbezogene Ausgaben\Wartungsausgaben</t>
  </si>
  <si>
    <t>B 1.4.3.3</t>
  </si>
  <si>
    <t>Projektbezogene Ausgaben\Instandhaltungsausgaben</t>
  </si>
  <si>
    <t>B 1.4.3.2</t>
  </si>
  <si>
    <t>Projektbezogene Ausgaben\Ausgaben für Energie</t>
  </si>
  <si>
    <t>B 1.4.3.1</t>
  </si>
  <si>
    <t>Projektbezogene Ausgaben\Mietausgaben</t>
  </si>
  <si>
    <t>B 1.4.2.2</t>
  </si>
  <si>
    <t>TN-bezogene Ausgaben\Prüfungsgebühren</t>
  </si>
  <si>
    <t>B 1.4.2.1</t>
  </si>
  <si>
    <t>TN-bezogene Ausgaben\Arbeitskleidung und Arbeitsantrittskosten</t>
  </si>
  <si>
    <t>B.1.4.1.3</t>
  </si>
  <si>
    <t>Materialausgaben\Lernmaterial der Teilnehmer/innen</t>
  </si>
  <si>
    <t>B 1.4.1.2</t>
  </si>
  <si>
    <t>Materialausgaben\Lehrmaterial des Personals</t>
  </si>
  <si>
    <t>B 1.4.1.1</t>
  </si>
  <si>
    <t xml:space="preserve">Materialausgaben\Verbrauchs-/Arbeitsmaterial </t>
  </si>
  <si>
    <t>B 1.3.5</t>
  </si>
  <si>
    <t>sonstige TN-Zuschüsse</t>
  </si>
  <si>
    <t>B 1.3.4</t>
  </si>
  <si>
    <t>sonst. TN-bez.Kosten</t>
  </si>
  <si>
    <t>B 1.3.3.3</t>
  </si>
  <si>
    <t>SGB III Leistg.\sonstige Leistungen SGB III</t>
  </si>
  <si>
    <t>B 1.3.3.1</t>
  </si>
  <si>
    <t>B 1.3.2.4</t>
  </si>
  <si>
    <t>SGB II Leistg.\sonstige Leistungen SGB II</t>
  </si>
  <si>
    <t>B 1.3.2.3</t>
  </si>
  <si>
    <t>B 1.3.2.1</t>
  </si>
  <si>
    <t>B 1.3.1</t>
  </si>
  <si>
    <t>Freistellungskosten Beschäftigte</t>
  </si>
  <si>
    <t>B 1.2.2</t>
  </si>
  <si>
    <t>nebenamtl. Personal\geringfügig beschäftigte Mitarbeiter/innen / Minijobs</t>
  </si>
  <si>
    <t>B 1.2.1</t>
  </si>
  <si>
    <t>nebenamtl. Personal\Honorare</t>
  </si>
  <si>
    <t>B 1.1.4</t>
  </si>
  <si>
    <t>hauptamtl. Personal\Berufsgenossenschaft</t>
  </si>
  <si>
    <t>B 1.1.3</t>
  </si>
  <si>
    <t>B 1.1.2</t>
  </si>
  <si>
    <t>hauptamtl. Personal\AGA zur Sozialversicherung</t>
  </si>
  <si>
    <t>B 1.1.1</t>
  </si>
  <si>
    <t>hauptamtl. Personal\AN Brutto</t>
  </si>
  <si>
    <t>Nr</t>
  </si>
  <si>
    <t>Kommentar
Sachbearbeitung</t>
  </si>
  <si>
    <t>Träger</t>
  </si>
  <si>
    <t>Projekt</t>
  </si>
  <si>
    <t>Aktenzeichen</t>
  </si>
  <si>
    <t>Bewilligungszeitraum</t>
  </si>
  <si>
    <t>Bezeichnung Kostenart</t>
  </si>
  <si>
    <t>Summe Ausgaben</t>
  </si>
  <si>
    <t>C 1.1.1.1</t>
  </si>
  <si>
    <t>C 1.1.1.2</t>
  </si>
  <si>
    <t>C 1.1.1.3</t>
  </si>
  <si>
    <t>C 1.1.3</t>
  </si>
  <si>
    <t>C 1.1.4.1</t>
  </si>
  <si>
    <t>C 1.1.4.2</t>
  </si>
  <si>
    <t>C 1.1.4.3</t>
  </si>
  <si>
    <t>C 1.1.4.4</t>
  </si>
  <si>
    <t>Kofinazierung ohne B 1.3</t>
  </si>
  <si>
    <t>B 1.4.6</t>
  </si>
  <si>
    <t>Pauschale B 1.4.8</t>
  </si>
  <si>
    <t>Art der Finanzierung</t>
  </si>
  <si>
    <t>B 1.3.2.2.1</t>
  </si>
  <si>
    <t>B 1.3.2.2.2</t>
  </si>
  <si>
    <t>Fehlbedarf</t>
  </si>
  <si>
    <t>Fehlbedarf Plus</t>
  </si>
  <si>
    <t>Lump Sums</t>
  </si>
  <si>
    <t>Standardeinheitskosten</t>
  </si>
  <si>
    <t>BM_Agentur für Arbeit (SGB III)</t>
  </si>
  <si>
    <t>BM_JC Bremen/JC Bremerhaven (SGB II)</t>
  </si>
  <si>
    <t>BM_sonstige Bundesmittel</t>
  </si>
  <si>
    <t>LM_Abt. Arbeit des SWAH</t>
  </si>
  <si>
    <t>LM_Bau und Verkehr</t>
  </si>
  <si>
    <t>LM_Bildung</t>
  </si>
  <si>
    <t>LM_Gesundheit</t>
  </si>
  <si>
    <t>LM_Hochschulen</t>
  </si>
  <si>
    <t>LM_Jugend /Soziales</t>
  </si>
  <si>
    <t>LM_Justiz</t>
  </si>
  <si>
    <t>LM_Kultur</t>
  </si>
  <si>
    <t>LM_Umwelt</t>
  </si>
  <si>
    <t>LM_Abt. Wirtschaft des SWAH</t>
  </si>
  <si>
    <t>KM_Magistrat BHV</t>
  </si>
  <si>
    <t>KM_AfSD</t>
  </si>
  <si>
    <t>EU Mittel des Bundes</t>
  </si>
  <si>
    <t>Eigenmittel Zuwendungsempf.</t>
  </si>
  <si>
    <t>Einnahmen TN-Gebühren</t>
  </si>
  <si>
    <t xml:space="preserve">Eigenmittel\Freistellungskosten </t>
  </si>
  <si>
    <t>Eigenmittel\sonstige private Mittel</t>
  </si>
  <si>
    <t>Einnahmen</t>
  </si>
  <si>
    <t>Position</t>
  </si>
  <si>
    <t>Erläuterung</t>
  </si>
  <si>
    <t>Nach Prüfung
anerkannter Betrag</t>
  </si>
  <si>
    <t>Datum
der Prüfung</t>
  </si>
  <si>
    <t>für das Projekt beantragter Betrag in Euro</t>
  </si>
  <si>
    <t>Finanzantrag Summe Ausgaben</t>
  </si>
  <si>
    <t>Art der Ausgabe</t>
  </si>
  <si>
    <t>beantragter Projektzuschuss</t>
  </si>
  <si>
    <t>Rechtsverbindliche Unterschrift des Trägers und Stempel</t>
  </si>
  <si>
    <t>Ort / Datum</t>
  </si>
  <si>
    <t>Antrag auf eine</t>
  </si>
  <si>
    <t>Projektförderung</t>
  </si>
  <si>
    <t>28195 Bremen</t>
  </si>
  <si>
    <t>im BAP</t>
  </si>
  <si>
    <t>(nicht vom/von der Antragsteller/in auszufüllen)</t>
  </si>
  <si>
    <t>Eingangsdatum:</t>
  </si>
  <si>
    <t>BAP Fonds</t>
  </si>
  <si>
    <t>Intervention</t>
  </si>
  <si>
    <t>Förderperiode</t>
  </si>
  <si>
    <t>Antragsverfahren</t>
  </si>
  <si>
    <t>Sachbearbeitung durch</t>
  </si>
  <si>
    <t>Art des Antrages</t>
  </si>
  <si>
    <t>PLZ/Ort</t>
  </si>
  <si>
    <t>Straße/Hausnummer</t>
  </si>
  <si>
    <t>gesetzl.Vertretung(Name, Funktion)</t>
  </si>
  <si>
    <t>Titel des Projektes</t>
  </si>
  <si>
    <t>Durchführungsort</t>
  </si>
  <si>
    <t>Beginn</t>
  </si>
  <si>
    <t>Ende</t>
  </si>
  <si>
    <t>Gesamter Förderzeitraum:</t>
  </si>
  <si>
    <t>(hier bitte die Stundenvolumen für die Gesamtlaufzeit des Projektes angeben!)</t>
  </si>
  <si>
    <t>Berechnung erfolgt in (U bei Unterrichtsstunden, Z bei Zeitstunden)</t>
  </si>
  <si>
    <t>gesamt</t>
  </si>
  <si>
    <t>durchschnittliche Gesamtstd. pro Teilnehmer/in</t>
  </si>
  <si>
    <t>davon</t>
  </si>
  <si>
    <t>Anzahl</t>
  </si>
  <si>
    <t>unter 25 Jahre</t>
  </si>
  <si>
    <t>geplante Teilnehmer/-innenzahl</t>
  </si>
  <si>
    <t xml:space="preserve">Anzahl </t>
  </si>
  <si>
    <t>Jahr:</t>
  </si>
  <si>
    <t>Beteiligte Betriebe im Projekt</t>
  </si>
  <si>
    <t xml:space="preserve">1 Eingangsvermerke </t>
  </si>
  <si>
    <t>2 Antragsteller/ende</t>
  </si>
  <si>
    <t>Name Antragsstellende/r</t>
  </si>
  <si>
    <t>3 Titel/Durchführungsort des Projektes</t>
  </si>
  <si>
    <t>4 Laufzeit des Projektes</t>
  </si>
  <si>
    <t>Pauschalen</t>
  </si>
  <si>
    <t>Praktikum</t>
  </si>
  <si>
    <t>Migranten/innen</t>
  </si>
  <si>
    <t>Anteil</t>
  </si>
  <si>
    <t>Agentur für Arbeit (SGB III)_Kofi B1.3</t>
  </si>
  <si>
    <t>JC Bremen/JC Bremerhaven (SGB II)_Kofi B1.3</t>
  </si>
  <si>
    <t>sonstige Bundesmittel_Kofi B1.3</t>
  </si>
  <si>
    <t>LM_Jugend /Soziales_Kofi B1.3</t>
  </si>
  <si>
    <t>LM_Justiz_Kofi B1.3_Kofi B1.3</t>
  </si>
  <si>
    <t>KM_Magistrat BHV_Kofi B1.3</t>
  </si>
  <si>
    <t>Eigenmittel incl. Einnahmen_Kofi B1.3</t>
  </si>
  <si>
    <t>Zeitstaffel</t>
  </si>
  <si>
    <t>2014 - 2020</t>
  </si>
  <si>
    <t>Ansprechpartner/-in Finanzantrag</t>
  </si>
  <si>
    <t>Telefon Ansprechpartner/-in</t>
  </si>
  <si>
    <t>E-Mail Ansprechpartner/-in</t>
  </si>
  <si>
    <t>Gesamtzahl</t>
  </si>
  <si>
    <t>Laufzeit *</t>
  </si>
  <si>
    <t xml:space="preserve"> * Keine Mehrfachzählung, falls Betriebe in mehreren Jahren beteiligt sind!</t>
  </si>
  <si>
    <t>25 bis 65 Jahre</t>
  </si>
  <si>
    <t>(nicht bei Beratungsprojekten !)</t>
  </si>
  <si>
    <t>(nur bei Beratungsprojekten !)</t>
  </si>
  <si>
    <t>7 Teilnehmer/innen</t>
  </si>
  <si>
    <t>7.1 Stundenvolumen (nur für Projekte mit Teilnehmer/-innen)</t>
  </si>
  <si>
    <t>7.2 Teilnehmer/-innen / Erreichte Personen</t>
  </si>
  <si>
    <t>Interventionssatz</t>
  </si>
  <si>
    <t>Bewilligungszeitraum von</t>
  </si>
  <si>
    <t>Hutfilterstraße 1 - 5</t>
  </si>
  <si>
    <t>TN-UHG</t>
  </si>
  <si>
    <t>Einzelantrag</t>
  </si>
  <si>
    <t>Wettbewerbsaufruf</t>
  </si>
  <si>
    <t>TN weiblich</t>
  </si>
  <si>
    <t>TN nicht weiblich</t>
  </si>
  <si>
    <t>geplante Kontakte pro Prozessberatung</t>
  </si>
  <si>
    <t>Anzahl Pers.</t>
  </si>
  <si>
    <t>Anteil erreichte Personen</t>
  </si>
  <si>
    <t>Einmalberatungen</t>
  </si>
  <si>
    <t>Prozessberatungen</t>
  </si>
  <si>
    <t>Anteil TN weiblich</t>
  </si>
  <si>
    <t>Anteil TN nicht weiblich</t>
  </si>
  <si>
    <t>Anteil Migranten/innen</t>
  </si>
  <si>
    <t>Anteil weiblich</t>
  </si>
  <si>
    <t>Anteil nicht weiblich</t>
  </si>
  <si>
    <t>geplante Anzahl Beratungskontakte</t>
  </si>
  <si>
    <t>Anzahl weiblich</t>
  </si>
  <si>
    <t>Anzahl nicht weiblich</t>
  </si>
  <si>
    <t>geplante Beratungen Migranten/innen</t>
  </si>
  <si>
    <t>7.4 Anzahl der Beratungen</t>
  </si>
  <si>
    <t>geplante Teilnehmer/-innenplätze</t>
  </si>
  <si>
    <t xml:space="preserve">7.3 geplante Besetzungen Plätze </t>
  </si>
  <si>
    <t>Besetzung weiblich</t>
  </si>
  <si>
    <t>besetzung  nicht weiblich</t>
  </si>
  <si>
    <t>Besetzung  nicht weiblich</t>
  </si>
  <si>
    <t>Einheit_SEK</t>
  </si>
  <si>
    <t>Einheit_Kofi</t>
  </si>
  <si>
    <t>TN/Monat</t>
  </si>
  <si>
    <t>Platz/Monat</t>
  </si>
  <si>
    <t>Beratungskontakt</t>
  </si>
  <si>
    <t>Beratungsprozess</t>
  </si>
  <si>
    <t>TN/Tag</t>
  </si>
  <si>
    <t>Anteil
Einmalberatungen</t>
  </si>
  <si>
    <t>Anteil
Prozessberatungen</t>
  </si>
  <si>
    <t>Pauschale</t>
  </si>
  <si>
    <t>Einheit _SEK</t>
  </si>
  <si>
    <t>C 1.2.1 Aufsuchende Beratung JBA</t>
  </si>
  <si>
    <t>C 2.1.1 Qualifizierungen</t>
  </si>
  <si>
    <t>C 2.2.1 Weiterbildungsberatung</t>
  </si>
  <si>
    <t>Summe B 1.1</t>
  </si>
  <si>
    <t>Anteil von B 1.4.8 an B 1.1 Soll</t>
  </si>
  <si>
    <t>Anteil von B 1.4.8 an B 1.1 Ist</t>
  </si>
  <si>
    <t>Differenz</t>
  </si>
  <si>
    <t>Beleg von</t>
  </si>
  <si>
    <t>ZE</t>
  </si>
  <si>
    <t>?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</si>
  <si>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</si>
  <si>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</si>
  <si>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</si>
  <si>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</si>
  <si>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</si>
  <si>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</si>
  <si>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</si>
  <si>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</si>
  <si>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</si>
  <si>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Bezeichnung der beantragten Position
(Mitarbeiter/in, Pauschale)</t>
  </si>
  <si>
    <t xml:space="preserve">Position von </t>
  </si>
  <si>
    <t>Laufzeit Monate/Tage</t>
  </si>
  <si>
    <t>Kalendertage
Projektlaufzeit</t>
  </si>
  <si>
    <t>Gesamtstunden</t>
  </si>
  <si>
    <t>Zusammenfassung</t>
  </si>
  <si>
    <t xml:space="preserve"> der Kosten des hauptamtlichen Personals B 1.1</t>
  </si>
  <si>
    <t>Kostenart / Art der Einnahme</t>
  </si>
  <si>
    <t>A 1.3.1 Alleinerziehende - Typ 2</t>
  </si>
  <si>
    <t>B 2.4.2 Maßnahmen für Strafgefangene - Typ I</t>
  </si>
  <si>
    <t>B 2.4.2 Maßnahmen für Strafgefangene - Typ II</t>
  </si>
  <si>
    <t>C 1.1.5 Förderung von Ausbildungsverbünden - Typ B</t>
  </si>
  <si>
    <t>C 1.1.5 Förderung von Ausbildungsverbünden - Typ C1</t>
  </si>
  <si>
    <t>C 1.1.5 Förderung von Ausbildungsverbünden - Typ D</t>
  </si>
  <si>
    <t xml:space="preserve">C 1.1.2.1_31 </t>
  </si>
  <si>
    <t>C 1.1.2.1_68a</t>
  </si>
  <si>
    <t xml:space="preserve">C 1.1.2.1_21 </t>
  </si>
  <si>
    <t>C 1.1.2.1_51</t>
  </si>
  <si>
    <t>C 1.1.2.1_24</t>
  </si>
  <si>
    <t>C 1.1.2.1_41</t>
  </si>
  <si>
    <t>C 1.1.2.1_11</t>
  </si>
  <si>
    <t>C 1.1.2.1_22</t>
  </si>
  <si>
    <t>C 1.1.2.1_ 68b</t>
  </si>
  <si>
    <t>C 1.1.2.1_71</t>
  </si>
  <si>
    <t>C 1.1.2.2.1</t>
  </si>
  <si>
    <t>C 1.1.2.2.2</t>
  </si>
  <si>
    <t>C 1.1.5</t>
  </si>
  <si>
    <t>C 1.2.1.1</t>
  </si>
  <si>
    <t>C 1.2.1.2</t>
  </si>
  <si>
    <t>C 1.2.1.3</t>
  </si>
  <si>
    <t>C 1.2.2_41</t>
  </si>
  <si>
    <t>C 1.2.2_11</t>
  </si>
  <si>
    <t>C 1.2.3.1</t>
  </si>
  <si>
    <t>C 1.2.4</t>
  </si>
  <si>
    <t>SGB II Leistg.\ALG II ab 2018</t>
  </si>
  <si>
    <t>SGB III Leistg.\ALG I</t>
  </si>
  <si>
    <t>SGB II Leistg.\ALG II über 25 Jährige bis 2017</t>
  </si>
  <si>
    <t>SGB II Leistg.\ALG II unter 25 Jährige bis 2017</t>
  </si>
  <si>
    <t>B 1.3.2.2.3</t>
  </si>
  <si>
    <t>B 1.3.3.2</t>
  </si>
  <si>
    <t>B 1.4.10</t>
  </si>
  <si>
    <t>Finanzantrag Positionen</t>
  </si>
  <si>
    <t>Finanzantrag Summe Refinanzierung</t>
  </si>
  <si>
    <t>B 1.1.5</t>
  </si>
  <si>
    <t>B 1.1.6</t>
  </si>
  <si>
    <t>TN-UHG Art</t>
  </si>
  <si>
    <t>Fonds</t>
  </si>
  <si>
    <t>A1</t>
  </si>
  <si>
    <t>A2</t>
  </si>
  <si>
    <t>B2</t>
  </si>
  <si>
    <t>C1</t>
  </si>
  <si>
    <t>C2</t>
  </si>
  <si>
    <t>bitte auswählen</t>
  </si>
  <si>
    <t>Wert</t>
  </si>
  <si>
    <t>Prüfungen</t>
  </si>
  <si>
    <t>Refinanzierung</t>
  </si>
  <si>
    <t>Art der Refinanzierung</t>
  </si>
  <si>
    <t>B 1.1.7</t>
  </si>
  <si>
    <t>B 1.1</t>
  </si>
  <si>
    <t>C 1.1</t>
  </si>
  <si>
    <t>Anteil von B 1.1.6 an B 1.1.5 Soll</t>
  </si>
  <si>
    <t>Anteil von B 1.1.6 an B 1.1.5 Ist</t>
  </si>
  <si>
    <t>Anteil von B 1.1.7 an B 1.1.5 IST</t>
  </si>
  <si>
    <t>Summe B 1.1.5</t>
  </si>
  <si>
    <t>hauptamtl. Personal\pauschalierte Beiträge zur SV u. BG</t>
  </si>
  <si>
    <t>hauptamtl. Personal\pauschalierte Beiträge zur BAV</t>
  </si>
  <si>
    <t>hauptamtl. Personal\Arbeitn.-Brutto bei pauschalierten AG-Anteilen</t>
  </si>
  <si>
    <t>Beratungsakte</t>
  </si>
  <si>
    <t>direkte Leistungen für TN (Realkosten)</t>
  </si>
  <si>
    <t>hauptamtl. Personal\Betriebliche Altervorsorge</t>
  </si>
  <si>
    <t>Anteil von B 1.1.7 an B 1.1.5 Max</t>
  </si>
  <si>
    <t>A 2.8.1 Integration Flüchtlinge - Typ C2</t>
  </si>
  <si>
    <t>B1</t>
  </si>
  <si>
    <t>Summe Kofinanzierung nur B 1.3</t>
  </si>
  <si>
    <t>B 1.3</t>
  </si>
  <si>
    <t xml:space="preserve">Summe hauptamtliches  Personal </t>
  </si>
  <si>
    <t>Kofinanzierung nur B 1.3</t>
  </si>
  <si>
    <t>C 1.2</t>
  </si>
  <si>
    <t>Summe B 1.3</t>
  </si>
  <si>
    <t>Summe C 1.1 (Kofinazierung ohne B 1.3)</t>
  </si>
  <si>
    <t>Summe  C 1.2 (Kofinanzierung nur B 1.3)</t>
  </si>
  <si>
    <t>Version 1_2_190201</t>
  </si>
  <si>
    <t>Formelfehler in B 23 korrigiert (Es wurde keine Summe der Werte Refinanzierung gebildet)</t>
  </si>
  <si>
    <t>Teilnehmende</t>
  </si>
  <si>
    <t>A 1.7.1 Modellvorhaben - Typ E</t>
  </si>
  <si>
    <t>A 2.7.1 Modellvorhaben - Typ E</t>
  </si>
  <si>
    <t>B 1.7.1 Modellvorhaben -Typ E</t>
  </si>
  <si>
    <t>B 1.2.2 Perspektive Arbeit Typ d</t>
  </si>
  <si>
    <t>B 2.4.1 ÜGM Straffällige - Typ III E</t>
  </si>
  <si>
    <t>B 2.7.1 Modellvorhaben - Typ E</t>
  </si>
  <si>
    <t xml:space="preserve">C 1.4.1 Alphabetisierung und Grundbildung - Typ B </t>
  </si>
  <si>
    <t>C 1.5.2 Flankierung der Ausbildungsgarantie - Typ E</t>
  </si>
  <si>
    <t>C 2.7.1 Modellvorhaben - Typ E</t>
  </si>
  <si>
    <t>SGB II Leistg.\Leistungen SGB II f. svpflichtige Beschäftigung</t>
  </si>
  <si>
    <t>SGB II Leistg.\Leistungen SGB II f. nicht sv-pflichtige Beschäftigung</t>
  </si>
  <si>
    <t>SGB III Leistg.\Leistungen SGB III f. svpflichtige Beschäftigung</t>
  </si>
  <si>
    <t>Version 4_1_190401</t>
  </si>
  <si>
    <t>Fortsetzung der Versionierung und Betitelung der Ausgangsversion ohne TN-UHG</t>
  </si>
  <si>
    <t>Drop Down</t>
  </si>
  <si>
    <t>Ergänzung der geänderten Typen / Aufnahme von neuen Interventionen mit FB+</t>
  </si>
  <si>
    <t>Wirtschaft, Arbeit und Europa</t>
  </si>
  <si>
    <t>Die Senatorin für</t>
  </si>
  <si>
    <t>hauptamtl. Personal\pauschalierte Beiträge zur bAV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</si>
  <si>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</si>
  <si>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</si>
  <si>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</si>
  <si>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</si>
  <si>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</si>
  <si>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</si>
  <si>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</si>
  <si>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</si>
  <si>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</si>
  <si>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</si>
  <si>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</si>
  <si>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indirekte Kosten</t>
  </si>
  <si>
    <t>B 1.4.9.1</t>
  </si>
  <si>
    <t>direkte Leistungen für TN\Arbeitn.-Brutto bei pausch. AG-Anteilen (Azubi)</t>
  </si>
  <si>
    <t>B 1.4.9.2</t>
  </si>
  <si>
    <t>direkte Leistungen für TN\pauschalierte Beiträge zur SV (Azubi)</t>
  </si>
  <si>
    <t>B 1.4.9.3</t>
  </si>
  <si>
    <t>direkte Leistungen für TN\Arbeitn.-Brutto bei pauschalierten AG-Anteilen</t>
  </si>
  <si>
    <t>B 1.4.9.4</t>
  </si>
  <si>
    <t>direkte Leistungen für TN \pauschalierte Beiträge zur SV u. BG</t>
  </si>
  <si>
    <t>B 1.4.9.5</t>
  </si>
  <si>
    <t>direkte Leistungen für TN \pauschalierte Beiträge zur bAV</t>
  </si>
  <si>
    <t>B 1.4.9.6</t>
  </si>
  <si>
    <t>Summe Sachkosten</t>
  </si>
  <si>
    <t>B 1.4</t>
  </si>
  <si>
    <t xml:space="preserve">Summe hauptamtl. Personal B 1.1 </t>
  </si>
  <si>
    <t>Summe Refinanzierung B 1.3</t>
  </si>
  <si>
    <t>Summe Sachkosten B 1.4</t>
  </si>
  <si>
    <t>Summe Pauschalen B 1.4.8</t>
  </si>
  <si>
    <t>Prüfung pauschalierte Beträge direkte Leistungen am TN (Lohnkosten Beschäftigte)</t>
  </si>
  <si>
    <t>Summe B 1.4.9.4</t>
  </si>
  <si>
    <t>Anteil von B 1.4.9.5 an B 1.4.9.4 IST</t>
  </si>
  <si>
    <t>Anteil von B 1.4.9.6 an B 1.4.9.4 MAX</t>
  </si>
  <si>
    <t>Anteil von B 1.4.9.6 an B 1.4.9.4 IST</t>
  </si>
  <si>
    <t>Prüfung Summe B 1.3 = Summe C 1.2</t>
  </si>
  <si>
    <t>Summe C 1.2</t>
  </si>
  <si>
    <t>Anteil von B 1.4.9.5 an B 1.4.9.4 MAX</t>
  </si>
  <si>
    <t>FP Träger</t>
  </si>
  <si>
    <t>Drop-Down Spalte B an erweiteterte Liste Finanzplanpositionen angepasst</t>
  </si>
  <si>
    <t>Gesamt-Ausgaben</t>
  </si>
  <si>
    <t>B 1.4.9.4 bis B 1.4.9.6 als Positionen mit aufgenommen.</t>
  </si>
  <si>
    <t>Summe Sachkosten ergänzt</t>
  </si>
  <si>
    <t>WENNFEHLER(SVERWEIS($B27;Nachschlagen!$B$2:$C$75;2; FALSCH);"-")</t>
  </si>
  <si>
    <t>WENNFEHLER(SVERWEIS($C12;Nachschlagen!$B$2:$C$75;2; FALSCH);"-")</t>
  </si>
  <si>
    <t xml:space="preserve">Formeln in Spalte C angepasst </t>
  </si>
  <si>
    <t>Zuusammenfassung</t>
  </si>
  <si>
    <t>Summe Sachkosten eingefügt</t>
  </si>
  <si>
    <t>Prüfung pauschalierte Beträge direkte Leistungen am TN (Lohnkosten Beschäftigte) eingefügt</t>
  </si>
  <si>
    <t>Prüfung Summe B 1.3 = Summe C 1.2 eingefügt</t>
  </si>
  <si>
    <t>Nachschlagen</t>
  </si>
  <si>
    <t>Anzahl der Koop-partner auf 20 erhöht - Namen angepasst</t>
  </si>
  <si>
    <t>Aktualisierung der Bezeichnungen Kostenart auf die aktuelle Liste Stand 2020</t>
  </si>
  <si>
    <t>Infoblatt</t>
  </si>
  <si>
    <t>Werte unterhalb der andere Finanzierungsarten gelöscht und folgenden Positionen ergänzt</t>
  </si>
  <si>
    <t>Drop-Down</t>
  </si>
  <si>
    <t>Tabelle mit Pauschalen ergänzt und angepasst</t>
  </si>
  <si>
    <t>Namensbezug angepasst</t>
  </si>
  <si>
    <t>Fbplus_TN-UHG_V2_1_200425</t>
  </si>
  <si>
    <t>Fbplus_TN-UHG_V3_1_200425</t>
  </si>
  <si>
    <t>Info-Blatt</t>
  </si>
  <si>
    <t>direkte Leistungen für TN (Realkosten) als neue Zelle eingefügt</t>
  </si>
  <si>
    <t xml:space="preserve">Gesamt Ausgaben </t>
  </si>
  <si>
    <t>eingefügt</t>
  </si>
  <si>
    <t>Gesamt</t>
  </si>
  <si>
    <t>Neue Versionsnummer in Fusszeile eingetragen</t>
  </si>
  <si>
    <t>5 Beteiligte Betriebe</t>
  </si>
  <si>
    <t>Stundenvolumen (nur für Projekte mit Teilnehmenden-Stammblatt mit Stunden)</t>
  </si>
  <si>
    <t>externe
Lehrgänge</t>
  </si>
  <si>
    <t xml:space="preserve">Gesamtstunden </t>
  </si>
  <si>
    <t>Teilnehmende / Erreichte Personen</t>
  </si>
  <si>
    <t>Geplante Besetzung von  Plätzen</t>
  </si>
  <si>
    <t>(Nur bei Beratungsprojekten! Aufgrund von Rundungen kann es zu kleinen Inkonsistenzen kommen )</t>
  </si>
  <si>
    <t>Fbplus_TN-UHG_V4_1_200901</t>
  </si>
  <si>
    <t>Plandaten</t>
  </si>
  <si>
    <t>Plandatenschema als eingefügt</t>
  </si>
  <si>
    <t xml:space="preserve">Deckblatt </t>
  </si>
  <si>
    <t>Punkt 5 Weitere Mittelgeber entfernt  --&gt; wird in weitere Erklärungen zum projekt abgefragt</t>
  </si>
  <si>
    <t>Beratungs-
prozesse</t>
  </si>
  <si>
    <t>Plandatenschema Fehler Beratung korrigiert</t>
  </si>
  <si>
    <t>Fbplus_TN-UHG_V4_2_201015</t>
  </si>
  <si>
    <t>FP-Träger/Gesamt-Ausgaben/Gesamt-Refinanz</t>
  </si>
  <si>
    <t>Erweiterung auf bis zu 300 Einträge</t>
  </si>
  <si>
    <t>Neues Schema nach Beschluss AGV vom 03.12.2020</t>
  </si>
  <si>
    <t xml:space="preserve">Deckblatt etc. </t>
  </si>
  <si>
    <t>FB plus</t>
  </si>
  <si>
    <t xml:space="preserve">Aktuell 75 Einträge eingeblendet -&gt; Es lassen sich bei Bedarf durch Träger mehr Zeilen einblenden </t>
  </si>
  <si>
    <t>Drop-Down bitte auswählen / FB plus / FB mit TN-UHG ergänzt bei Art der Finanzierung</t>
  </si>
  <si>
    <t>Plandaten Projekt - Teilnehmende</t>
  </si>
  <si>
    <t>Plandaten Projekt - Beratene</t>
  </si>
  <si>
    <t>Beratungen</t>
  </si>
  <si>
    <t>Begriffe:</t>
  </si>
  <si>
    <t>Kontakt:</t>
  </si>
  <si>
    <t xml:space="preserve">Direkter Kontakt Berater*in zur beratenen Person. </t>
  </si>
  <si>
    <t>Erreichte Person:</t>
  </si>
  <si>
    <t>Messgröße im Rahmen der ESF-Berichterstattung. 
Fragestellung: 
Wieviele Menschen haben tatsächlich von den Leistungen des ESF profitiert?</t>
  </si>
  <si>
    <t>Einmalberatung:</t>
  </si>
  <si>
    <t xml:space="preserve">Es kommt lediglich zu einem direkten Kontakt (Einmal) zur beratenen Person. </t>
  </si>
  <si>
    <t>Beratungsprozess:</t>
  </si>
  <si>
    <r>
      <t>Es finden mehrere aufeinanderfolgende Kontakte zur beratenen Person im Rahmen einer bestimmten Problemstellung (Prozess) statt.</t>
    </r>
    <r>
      <rPr>
        <sz val="11"/>
        <color rgb="FFFF0000"/>
        <rFont val="Arial"/>
        <family val="2"/>
      </rPr>
      <t xml:space="preserve"> </t>
    </r>
  </si>
  <si>
    <t>Kontakte pro Beratungsprozess:</t>
  </si>
  <si>
    <t>Gibt die Anzahl aller Kontakte an, die im Durchnitt in den Beratungsprozessen benötigt werden, um eine Problemstellung zu bearbeiten.
(Ermittlung: Erster Kontakt + Wie oft kommen die Beratenen wieder?)</t>
  </si>
  <si>
    <t>Einmalberatung</t>
  </si>
  <si>
    <t>Beratungsprozesse</t>
  </si>
  <si>
    <t xml:space="preserve">geplante Anzahl Beratungskontakte </t>
  </si>
  <si>
    <t xml:space="preserve">geplante Anzahl Personen in </t>
  </si>
  <si>
    <t>Erwartete Kontakte pro 
Beratungsprozess im Durchschnitt</t>
  </si>
  <si>
    <t>Kontakte</t>
  </si>
  <si>
    <t>Planung Kontakte</t>
  </si>
  <si>
    <t>Kontakte in
Einmalberatungen</t>
  </si>
  <si>
    <t>Kontakte in
Beratungs-
prozessen</t>
  </si>
  <si>
    <t>Anzahl gesamt</t>
  </si>
  <si>
    <t>geplante Kontakte
Migranten/innen</t>
  </si>
  <si>
    <t>Erreichte Personen</t>
  </si>
  <si>
    <t>Planung erreichte Personen</t>
  </si>
  <si>
    <t>Personen</t>
  </si>
  <si>
    <t>erreichte Personen gesamt</t>
  </si>
  <si>
    <t>Anteil in
Einmalberatungen</t>
  </si>
  <si>
    <t>Anteil in 
Beratungsprozessen</t>
  </si>
  <si>
    <t>Aufteilung in zwei Reiter Plandaten-Teilnehmende/Plandaten Beratungen</t>
  </si>
  <si>
    <t>Fbplus_TN-UHG_V4_3_210108</t>
  </si>
  <si>
    <t>Personen
Einmalberatungen</t>
  </si>
  <si>
    <t>Personen
Beratungsprozessen</t>
  </si>
  <si>
    <t>weiblich</t>
  </si>
  <si>
    <t>nicht weiblich</t>
  </si>
  <si>
    <t>Planung erreichte Personen Anteile</t>
  </si>
  <si>
    <t>Fbplus_TN-UHG_V4_4_210225</t>
  </si>
  <si>
    <t>Umstellung der Reihenfolge der Tabellen</t>
  </si>
  <si>
    <t>Plandaten Beratene</t>
  </si>
  <si>
    <t>als erste Tabelle … Formel in Anteil in Beratungsprozessen ersetzt durch Eingabefeld</t>
  </si>
  <si>
    <t xml:space="preserve">Neue Tabelle </t>
  </si>
  <si>
    <t xml:space="preserve">mit der man nun auch sehen kann wieviele Personen in den einzelnen Kategorien vorhanden sind </t>
  </si>
  <si>
    <t>Hier war vorher die Formel Anteil in Beratungsprozessen = 1- Anteil in Einamlberatungen --&gt; da war Quatsch!</t>
  </si>
  <si>
    <t>C 1.7.1 Modellvorhaben - Typ E</t>
  </si>
  <si>
    <t>Fbplus_TN-UHG_V4_5_210415</t>
  </si>
  <si>
    <t>Ergänzung Typ E in einigen Punkten der Drop-Downliste Intervention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</si>
</sst>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_([$€]* #,##0.00_);_([$€]* \(#,##0.00\);_([$€]* &quot;-&quot;??_);_(@_)"/>
    <numFmt numFmtId="166" formatCode="#,##0.00\ &quot;€&quot;"/>
    <numFmt numFmtId="167" formatCode="0.0000000"/>
    <numFmt numFmtId="168" formatCode="0.0%"/>
    <numFmt numFmtId="169" formatCode="0.000000"/>
  </numFmts>
  <fonts count="5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rgb="FF000000"/>
      <name val="Arial"/>
      <family val="2"/>
    </font>
    <font>
      <b/>
      <sz val="9"/>
      <color indexed="81"/>
      <name val="Tahoma"/>
      <charset val="1"/>
    </font>
    <font>
      <sz val="14"/>
      <name val="Arial"/>
      <family val="2"/>
    </font>
    <font>
      <i/>
      <sz val="11"/>
      <color theme="1"/>
      <name val="Calibri"/>
      <family val="2"/>
      <scheme val="minor"/>
    </font>
    <font>
      <sz val="8"/>
      <color theme="0" tint="-4.9989318521683403E-2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47">
    <xf numFmtId="0" fontId="0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7" fillId="0" borderId="0"/>
    <xf numFmtId="0" fontId="16" fillId="0" borderId="0"/>
    <xf numFmtId="44" fontId="16" fillId="0" borderId="0" applyFont="0" applyFill="0" applyBorder="0" applyAlignment="0" applyProtection="0"/>
    <xf numFmtId="0" fontId="14" fillId="0" borderId="0"/>
    <xf numFmtId="0" fontId="28" fillId="0" borderId="0"/>
    <xf numFmtId="165" fontId="28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613">
    <xf numFmtId="0" fontId="0" fillId="0" borderId="0" xfId="0"/>
    <xf numFmtId="0" fontId="17" fillId="0" borderId="0" xfId="3"/>
    <xf numFmtId="0" fontId="21" fillId="0" borderId="0" xfId="4" applyFont="1"/>
    <xf numFmtId="0" fontId="21" fillId="0" borderId="0" xfId="4" applyFont="1" applyAlignment="1">
      <alignment wrapText="1"/>
    </xf>
    <xf numFmtId="0" fontId="16" fillId="0" borderId="0" xfId="4"/>
    <xf numFmtId="0" fontId="16" fillId="0" borderId="0" xfId="4" applyAlignment="1">
      <alignment wrapText="1"/>
    </xf>
    <xf numFmtId="164" fontId="21" fillId="0" borderId="0" xfId="4" applyNumberFormat="1" applyFont="1" applyAlignment="1">
      <alignment vertical="center"/>
    </xf>
    <xf numFmtId="0" fontId="21" fillId="0" borderId="0" xfId="4" applyFont="1" applyAlignment="1">
      <alignment vertical="center"/>
    </xf>
    <xf numFmtId="44" fontId="21" fillId="0" borderId="0" xfId="1" applyFont="1" applyAlignment="1">
      <alignment vertical="center"/>
    </xf>
    <xf numFmtId="0" fontId="16" fillId="0" borderId="0" xfId="4" applyAlignment="1">
      <alignment vertical="center"/>
    </xf>
    <xf numFmtId="164" fontId="16" fillId="0" borderId="0" xfId="4" applyNumberFormat="1" applyAlignment="1">
      <alignment vertical="center"/>
    </xf>
    <xf numFmtId="0" fontId="20" fillId="0" borderId="0" xfId="4" applyFont="1"/>
    <xf numFmtId="0" fontId="22" fillId="0" borderId="0" xfId="0" applyFont="1"/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4" fontId="22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44" fontId="23" fillId="0" borderId="0" xfId="1" applyFont="1"/>
    <xf numFmtId="0" fontId="23" fillId="0" borderId="0" xfId="0" applyFont="1" applyAlignment="1">
      <alignment horizontal="center" wrapText="1"/>
    </xf>
    <xf numFmtId="0" fontId="23" fillId="0" borderId="0" xfId="0" applyFont="1" applyFill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/>
    <xf numFmtId="49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4" fontId="24" fillId="0" borderId="0" xfId="0" applyNumberFormat="1" applyFont="1"/>
    <xf numFmtId="0" fontId="22" fillId="0" borderId="0" xfId="0" applyNumberFormat="1" applyFont="1"/>
    <xf numFmtId="0" fontId="23" fillId="0" borderId="0" xfId="0" applyNumberFormat="1" applyFont="1"/>
    <xf numFmtId="0" fontId="23" fillId="0" borderId="0" xfId="0" applyNumberFormat="1" applyFont="1" applyFill="1"/>
    <xf numFmtId="0" fontId="24" fillId="0" borderId="0" xfId="0" applyNumberFormat="1" applyFont="1"/>
    <xf numFmtId="9" fontId="23" fillId="0" borderId="0" xfId="2" applyFont="1" applyAlignment="1">
      <alignment horizontal="center"/>
    </xf>
    <xf numFmtId="44" fontId="23" fillId="0" borderId="0" xfId="1" applyFont="1" applyAlignment="1">
      <alignment horizontal="right"/>
    </xf>
    <xf numFmtId="14" fontId="23" fillId="0" borderId="0" xfId="1" applyNumberFormat="1" applyFont="1"/>
    <xf numFmtId="0" fontId="23" fillId="3" borderId="0" xfId="0" applyFont="1" applyFill="1" applyAlignment="1">
      <alignment horizontal="center"/>
    </xf>
    <xf numFmtId="0" fontId="23" fillId="3" borderId="0" xfId="0" applyFont="1" applyFill="1"/>
    <xf numFmtId="14" fontId="23" fillId="3" borderId="0" xfId="0" applyNumberFormat="1" applyFont="1" applyFill="1"/>
    <xf numFmtId="0" fontId="23" fillId="0" borderId="0" xfId="0" applyFont="1" applyFill="1" applyBorder="1" applyAlignment="1"/>
    <xf numFmtId="0" fontId="23" fillId="0" borderId="0" xfId="4" applyFont="1"/>
    <xf numFmtId="0" fontId="15" fillId="0" borderId="0" xfId="4" applyFont="1" applyAlignment="1">
      <alignment wrapText="1"/>
    </xf>
    <xf numFmtId="44" fontId="15" fillId="0" borderId="0" xfId="1" applyFont="1" applyAlignment="1">
      <alignment vertical="center"/>
    </xf>
    <xf numFmtId="0" fontId="15" fillId="0" borderId="0" xfId="4" applyFont="1"/>
    <xf numFmtId="44" fontId="15" fillId="0" borderId="0" xfId="1" applyFont="1" applyAlignment="1">
      <alignment wrapText="1"/>
    </xf>
    <xf numFmtId="0" fontId="21" fillId="0" borderId="0" xfId="4" applyNumberFormat="1" applyFont="1" applyAlignment="1">
      <alignment horizontal="left" vertical="center"/>
    </xf>
    <xf numFmtId="0" fontId="16" fillId="0" borderId="0" xfId="4" applyNumberFormat="1" applyAlignment="1">
      <alignment horizontal="left" vertical="center"/>
    </xf>
    <xf numFmtId="0" fontId="23" fillId="0" borderId="0" xfId="0" applyFont="1" applyFill="1" applyBorder="1" applyAlignment="1">
      <alignment horizontal="left"/>
    </xf>
    <xf numFmtId="44" fontId="24" fillId="7" borderId="1" xfId="1" applyFont="1" applyFill="1" applyBorder="1" applyAlignment="1">
      <alignment horizontal="right" vertical="top" wrapText="1"/>
    </xf>
    <xf numFmtId="14" fontId="24" fillId="7" borderId="1" xfId="1" applyNumberFormat="1" applyFont="1" applyFill="1" applyBorder="1" applyAlignment="1">
      <alignment horizontal="center" vertical="top" wrapText="1"/>
    </xf>
    <xf numFmtId="0" fontId="24" fillId="7" borderId="1" xfId="1" applyNumberFormat="1" applyFont="1" applyFill="1" applyBorder="1" applyAlignment="1">
      <alignment horizontal="left" vertical="top" wrapText="1"/>
    </xf>
    <xf numFmtId="0" fontId="24" fillId="0" borderId="0" xfId="0" applyFont="1" applyAlignment="1">
      <alignment vertical="top"/>
    </xf>
    <xf numFmtId="0" fontId="0" fillId="0" borderId="0" xfId="0" applyNumberFormat="1"/>
    <xf numFmtId="0" fontId="23" fillId="3" borderId="0" xfId="0" applyFont="1" applyFill="1" applyBorder="1" applyAlignment="1"/>
    <xf numFmtId="0" fontId="23" fillId="3" borderId="0" xfId="0" applyFont="1" applyFill="1" applyBorder="1" applyAlignment="1">
      <alignment vertical="center"/>
    </xf>
    <xf numFmtId="0" fontId="23" fillId="0" borderId="0" xfId="0" applyFont="1" applyAlignment="1">
      <alignment horizontal="right" wrapText="1" indent="4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4" fontId="25" fillId="4" borderId="1" xfId="1" applyFont="1" applyFill="1" applyBorder="1" applyAlignment="1">
      <alignment horizontal="left" vertical="center" wrapText="1"/>
    </xf>
    <xf numFmtId="14" fontId="25" fillId="0" borderId="1" xfId="0" applyNumberFormat="1" applyFont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44" fontId="20" fillId="0" borderId="1" xfId="1" applyFont="1" applyBorder="1" applyAlignment="1">
      <alignment horizontal="center" vertical="center" wrapText="1"/>
    </xf>
    <xf numFmtId="0" fontId="21" fillId="0" borderId="0" xfId="4" applyFont="1" applyAlignment="1">
      <alignment horizontal="center"/>
    </xf>
    <xf numFmtId="0" fontId="16" fillId="0" borderId="0" xfId="4" applyAlignment="1">
      <alignment horizontal="center"/>
    </xf>
    <xf numFmtId="0" fontId="24" fillId="0" borderId="0" xfId="4" applyFont="1" applyAlignment="1">
      <alignment wrapText="1"/>
    </xf>
    <xf numFmtId="44" fontId="24" fillId="0" borderId="0" xfId="1" applyFont="1" applyAlignment="1">
      <alignment vertical="center"/>
    </xf>
    <xf numFmtId="0" fontId="26" fillId="0" borderId="0" xfId="4" applyFont="1" applyAlignment="1">
      <alignment vertical="center"/>
    </xf>
    <xf numFmtId="0" fontId="24" fillId="0" borderId="0" xfId="4" applyFont="1" applyAlignment="1">
      <alignment vertical="center" wrapText="1"/>
    </xf>
    <xf numFmtId="0" fontId="28" fillId="0" borderId="0" xfId="7" applyFill="1"/>
    <xf numFmtId="0" fontId="29" fillId="0" borderId="0" xfId="7" applyFont="1" applyFill="1" applyAlignment="1"/>
    <xf numFmtId="0" fontId="28" fillId="0" borderId="0" xfId="7"/>
    <xf numFmtId="0" fontId="28" fillId="0" borderId="0" xfId="7" applyFill="1" applyAlignment="1"/>
    <xf numFmtId="0" fontId="28" fillId="0" borderId="0" xfId="7" applyAlignment="1"/>
    <xf numFmtId="0" fontId="29" fillId="0" borderId="0" xfId="7" applyFont="1" applyFill="1" applyAlignment="1"/>
    <xf numFmtId="0" fontId="29" fillId="0" borderId="0" xfId="7" applyFont="1" applyFill="1" applyAlignment="1">
      <alignment horizontal="right"/>
    </xf>
    <xf numFmtId="0" fontId="19" fillId="0" borderId="0" xfId="15"/>
    <xf numFmtId="0" fontId="19" fillId="0" borderId="1" xfId="15" applyBorder="1"/>
    <xf numFmtId="0" fontId="19" fillId="10" borderId="1" xfId="15" applyFill="1" applyBorder="1"/>
    <xf numFmtId="0" fontId="19" fillId="0" borderId="0" xfId="7" applyFont="1" applyAlignment="1">
      <alignment vertical="center" wrapText="1"/>
    </xf>
    <xf numFmtId="9" fontId="25" fillId="0" borderId="1" xfId="2" applyNumberFormat="1" applyFont="1" applyBorder="1" applyAlignment="1" applyProtection="1">
      <alignment horizontal="center" vertical="center" wrapText="1"/>
    </xf>
    <xf numFmtId="0" fontId="35" fillId="0" borderId="0" xfId="0" applyFont="1"/>
    <xf numFmtId="0" fontId="0" fillId="0" borderId="0" xfId="0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44" fontId="24" fillId="0" borderId="0" xfId="1" applyFont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0" xfId="15" applyFont="1" applyAlignment="1">
      <alignment wrapText="1"/>
    </xf>
    <xf numFmtId="0" fontId="19" fillId="0" borderId="0" xfId="15" applyAlignment="1">
      <alignment wrapText="1"/>
    </xf>
    <xf numFmtId="0" fontId="25" fillId="0" borderId="0" xfId="15" applyFont="1" applyFill="1" applyBorder="1" applyAlignment="1" applyProtection="1">
      <alignment wrapText="1"/>
    </xf>
    <xf numFmtId="0" fontId="19" fillId="0" borderId="0" xfId="15" applyFill="1" applyBorder="1" applyAlignment="1" applyProtection="1">
      <alignment wrapText="1"/>
    </xf>
    <xf numFmtId="9" fontId="19" fillId="0" borderId="0" xfId="15" applyNumberFormat="1" applyFont="1" applyFill="1" applyBorder="1" applyAlignment="1" applyProtection="1">
      <alignment horizontal="center" wrapText="1"/>
    </xf>
    <xf numFmtId="1" fontId="25" fillId="3" borderId="1" xfId="15" applyNumberFormat="1" applyFont="1" applyFill="1" applyBorder="1" applyAlignment="1" applyProtection="1">
      <alignment horizontal="center" wrapText="1"/>
    </xf>
    <xf numFmtId="1" fontId="25" fillId="0" borderId="1" xfId="15" applyNumberFormat="1" applyFont="1" applyFill="1" applyBorder="1" applyAlignment="1" applyProtection="1">
      <alignment horizontal="center" wrapText="1"/>
    </xf>
    <xf numFmtId="9" fontId="25" fillId="0" borderId="0" xfId="2" applyNumberFormat="1" applyFont="1" applyBorder="1" applyAlignment="1" applyProtection="1">
      <alignment horizontal="center" vertical="center" wrapText="1"/>
    </xf>
    <xf numFmtId="44" fontId="24" fillId="7" borderId="1" xfId="1" applyFont="1" applyFill="1" applyBorder="1" applyAlignment="1">
      <alignment horizontal="right" vertical="center" wrapText="1"/>
    </xf>
    <xf numFmtId="14" fontId="24" fillId="7" borderId="1" xfId="1" applyNumberFormat="1" applyFont="1" applyFill="1" applyBorder="1" applyAlignment="1">
      <alignment horizontal="center" vertical="center" wrapText="1"/>
    </xf>
    <xf numFmtId="0" fontId="24" fillId="7" borderId="1" xfId="1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right" vertical="center" wrapText="1"/>
    </xf>
    <xf numFmtId="1" fontId="24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9" fillId="0" borderId="0" xfId="7" applyFont="1" applyFill="1" applyAlignment="1" applyProtection="1">
      <alignment vertical="center" wrapText="1"/>
    </xf>
    <xf numFmtId="0" fontId="19" fillId="0" borderId="0" xfId="7" applyFont="1" applyFill="1" applyBorder="1" applyAlignment="1" applyProtection="1">
      <alignment horizontal="left" vertical="center" wrapText="1"/>
    </xf>
    <xf numFmtId="0" fontId="19" fillId="0" borderId="0" xfId="15" applyAlignment="1" applyProtection="1">
      <alignment wrapText="1"/>
    </xf>
    <xf numFmtId="0" fontId="25" fillId="0" borderId="1" xfId="15" applyFont="1" applyFill="1" applyBorder="1" applyAlignment="1" applyProtection="1">
      <alignment wrapText="1"/>
    </xf>
    <xf numFmtId="9" fontId="19" fillId="3" borderId="0" xfId="2" applyFont="1" applyFill="1" applyBorder="1" applyAlignment="1" applyProtection="1">
      <alignment horizontal="center" wrapText="1"/>
    </xf>
    <xf numFmtId="0" fontId="25" fillId="0" borderId="0" xfId="15" applyFont="1" applyFill="1" applyAlignment="1" applyProtection="1">
      <alignment wrapText="1"/>
    </xf>
    <xf numFmtId="0" fontId="25" fillId="0" borderId="12" xfId="15" applyFont="1" applyFill="1" applyBorder="1" applyAlignment="1" applyProtection="1">
      <alignment wrapText="1"/>
    </xf>
    <xf numFmtId="0" fontId="19" fillId="0" borderId="0" xfId="15" applyFill="1" applyAlignment="1" applyProtection="1">
      <alignment wrapText="1"/>
    </xf>
    <xf numFmtId="0" fontId="19" fillId="0" borderId="12" xfId="15" applyFill="1" applyBorder="1" applyAlignment="1" applyProtection="1">
      <alignment wrapText="1"/>
    </xf>
    <xf numFmtId="0" fontId="11" fillId="0" borderId="0" xfId="4" applyFont="1" applyAlignment="1">
      <alignment vertical="center"/>
    </xf>
    <xf numFmtId="14" fontId="23" fillId="3" borderId="7" xfId="0" applyNumberFormat="1" applyFont="1" applyFill="1" applyBorder="1" applyAlignment="1">
      <alignment horizontal="left"/>
    </xf>
    <xf numFmtId="0" fontId="23" fillId="3" borderId="7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left"/>
    </xf>
    <xf numFmtId="0" fontId="26" fillId="0" borderId="4" xfId="4" applyFont="1" applyBorder="1" applyAlignment="1" applyProtection="1">
      <alignment horizontal="center" vertical="center" wrapText="1"/>
    </xf>
    <xf numFmtId="44" fontId="20" fillId="0" borderId="5" xfId="1" applyFont="1" applyBorder="1" applyAlignment="1" applyProtection="1">
      <alignment horizontal="center" vertical="top" wrapText="1"/>
    </xf>
    <xf numFmtId="0" fontId="26" fillId="0" borderId="6" xfId="4" applyFont="1" applyBorder="1" applyAlignment="1" applyProtection="1">
      <alignment horizontal="center" vertical="center" wrapText="1"/>
    </xf>
    <xf numFmtId="1" fontId="13" fillId="0" borderId="2" xfId="4" applyNumberFormat="1" applyFont="1" applyBorder="1" applyAlignment="1" applyProtection="1">
      <alignment horizontal="center"/>
    </xf>
    <xf numFmtId="1" fontId="13" fillId="0" borderId="1" xfId="4" applyNumberFormat="1" applyFont="1" applyBorder="1" applyAlignment="1" applyProtection="1">
      <alignment horizontal="center"/>
    </xf>
    <xf numFmtId="0" fontId="20" fillId="0" borderId="4" xfId="4" applyFont="1" applyBorder="1" applyAlignment="1" applyProtection="1">
      <alignment horizontal="center" vertical="center" wrapText="1"/>
    </xf>
    <xf numFmtId="44" fontId="20" fillId="0" borderId="5" xfId="1" applyFont="1" applyBorder="1" applyAlignment="1" applyProtection="1">
      <alignment horizontal="center" vertical="center" wrapText="1"/>
    </xf>
    <xf numFmtId="0" fontId="20" fillId="0" borderId="6" xfId="4" applyFont="1" applyBorder="1" applyAlignment="1" applyProtection="1">
      <alignment horizontal="center" vertical="center" wrapText="1"/>
    </xf>
    <xf numFmtId="0" fontId="23" fillId="0" borderId="0" xfId="4" applyFont="1" applyAlignment="1">
      <alignment vertical="center"/>
    </xf>
    <xf numFmtId="0" fontId="23" fillId="3" borderId="0" xfId="0" applyFont="1" applyFill="1" applyBorder="1" applyAlignment="1" applyProtection="1">
      <alignment horizontal="left"/>
    </xf>
    <xf numFmtId="49" fontId="23" fillId="3" borderId="0" xfId="0" applyNumberFormat="1" applyFont="1" applyFill="1" applyBorder="1" applyAlignment="1" applyProtection="1"/>
    <xf numFmtId="14" fontId="23" fillId="3" borderId="0" xfId="0" applyNumberFormat="1" applyFont="1" applyFill="1" applyBorder="1" applyAlignment="1" applyProtection="1">
      <alignment horizontal="left"/>
    </xf>
    <xf numFmtId="0" fontId="23" fillId="3" borderId="0" xfId="0" applyFont="1" applyFill="1" applyBorder="1" applyAlignment="1" applyProtection="1"/>
    <xf numFmtId="0" fontId="10" fillId="0" borderId="1" xfId="26" applyFont="1" applyBorder="1" applyAlignment="1">
      <alignment horizontal="left" vertical="center"/>
    </xf>
    <xf numFmtId="0" fontId="10" fillId="0" borderId="1" xfId="26" applyBorder="1" applyAlignment="1">
      <alignment horizontal="center"/>
    </xf>
    <xf numFmtId="166" fontId="10" fillId="0" borderId="1" xfId="26" applyNumberFormat="1" applyBorder="1" applyAlignment="1">
      <alignment horizontal="right"/>
    </xf>
    <xf numFmtId="0" fontId="10" fillId="10" borderId="1" xfId="26" applyFont="1" applyFill="1" applyBorder="1" applyAlignment="1">
      <alignment horizontal="left" vertical="center" wrapText="1"/>
    </xf>
    <xf numFmtId="0" fontId="10" fillId="10" borderId="1" xfId="26" applyFill="1" applyBorder="1" applyAlignment="1">
      <alignment horizontal="center"/>
    </xf>
    <xf numFmtId="0" fontId="10" fillId="10" borderId="1" xfId="26" applyFill="1" applyBorder="1" applyAlignment="1">
      <alignment horizontal="right"/>
    </xf>
    <xf numFmtId="0" fontId="19" fillId="10" borderId="1" xfId="15" applyFont="1" applyFill="1" applyBorder="1"/>
    <xf numFmtId="0" fontId="0" fillId="10" borderId="1" xfId="0" applyFont="1" applyFill="1" applyBorder="1" applyAlignment="1">
      <alignment horizontal="justify" vertical="center" wrapText="1"/>
    </xf>
    <xf numFmtId="0" fontId="25" fillId="0" borderId="1" xfId="15" applyFont="1" applyFill="1" applyBorder="1" applyAlignment="1" applyProtection="1">
      <alignment horizontal="center" wrapText="1"/>
    </xf>
    <xf numFmtId="0" fontId="23" fillId="3" borderId="7" xfId="0" applyFont="1" applyFill="1" applyBorder="1" applyAlignment="1">
      <alignment horizontal="left"/>
    </xf>
    <xf numFmtId="1" fontId="19" fillId="0" borderId="1" xfId="4" applyNumberFormat="1" applyFont="1" applyFill="1" applyBorder="1" applyAlignment="1" applyProtection="1">
      <alignment horizontal="center"/>
    </xf>
    <xf numFmtId="0" fontId="26" fillId="0" borderId="0" xfId="4" applyFont="1" applyBorder="1" applyAlignment="1">
      <alignment vertical="center" wrapText="1"/>
    </xf>
    <xf numFmtId="0" fontId="9" fillId="0" borderId="0" xfId="3" applyFont="1"/>
    <xf numFmtId="0" fontId="20" fillId="11" borderId="1" xfId="14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9" fontId="10" fillId="12" borderId="1" xfId="2" applyFont="1" applyFill="1" applyBorder="1" applyAlignment="1">
      <alignment horizontal="right"/>
    </xf>
    <xf numFmtId="0" fontId="30" fillId="0" borderId="0" xfId="15" applyFont="1" applyFill="1"/>
    <xf numFmtId="0" fontId="30" fillId="0" borderId="0" xfId="15" applyFont="1"/>
    <xf numFmtId="0" fontId="19" fillId="0" borderId="0" xfId="15" applyFill="1"/>
    <xf numFmtId="0" fontId="19" fillId="0" borderId="0" xfId="15" applyAlignment="1">
      <alignment vertical="center"/>
    </xf>
    <xf numFmtId="0" fontId="19" fillId="0" borderId="0" xfId="15" applyFont="1" applyFill="1" applyAlignment="1">
      <alignment vertical="center" wrapText="1"/>
    </xf>
    <xf numFmtId="0" fontId="19" fillId="0" borderId="0" xfId="15" applyFont="1" applyAlignment="1">
      <alignment vertical="center" wrapText="1"/>
    </xf>
    <xf numFmtId="0" fontId="19" fillId="0" borderId="0" xfId="15" applyFill="1" applyAlignment="1">
      <alignment vertical="center" wrapText="1"/>
    </xf>
    <xf numFmtId="0" fontId="19" fillId="0" borderId="0" xfId="15" applyAlignment="1">
      <alignment vertical="center" wrapText="1"/>
    </xf>
    <xf numFmtId="0" fontId="19" fillId="0" borderId="0" xfId="15" applyBorder="1" applyAlignment="1">
      <alignment wrapText="1"/>
    </xf>
    <xf numFmtId="0" fontId="19" fillId="0" borderId="0" xfId="15" applyFont="1" applyFill="1" applyBorder="1" applyAlignment="1">
      <alignment horizontal="right" vertical="center" wrapText="1"/>
    </xf>
    <xf numFmtId="0" fontId="19" fillId="0" borderId="0" xfId="15" applyFont="1" applyFill="1" applyBorder="1" applyAlignment="1">
      <alignment horizontal="left" vertical="center" wrapText="1"/>
    </xf>
    <xf numFmtId="0" fontId="31" fillId="0" borderId="0" xfId="15" applyFont="1" applyAlignment="1">
      <alignment vertical="center" wrapText="1"/>
    </xf>
    <xf numFmtId="0" fontId="32" fillId="0" borderId="0" xfId="15" applyFont="1" applyFill="1" applyAlignment="1">
      <alignment vertical="center" wrapText="1"/>
    </xf>
    <xf numFmtId="0" fontId="19" fillId="0" borderId="0" xfId="15" applyFill="1" applyAlignment="1">
      <alignment wrapText="1"/>
    </xf>
    <xf numFmtId="0" fontId="19" fillId="0" borderId="0" xfId="15" applyFill="1" applyBorder="1" applyAlignment="1" applyProtection="1">
      <alignment horizontal="left" wrapText="1"/>
    </xf>
    <xf numFmtId="0" fontId="19" fillId="0" borderId="0" xfId="15" applyFill="1" applyAlignment="1">
      <alignment horizontal="left" vertical="center" wrapText="1"/>
    </xf>
    <xf numFmtId="0" fontId="19" fillId="0" borderId="0" xfId="15" applyAlignment="1">
      <alignment horizontal="left" vertical="center" wrapText="1"/>
    </xf>
    <xf numFmtId="0" fontId="19" fillId="0" borderId="0" xfId="15" applyFont="1" applyFill="1" applyAlignment="1" applyProtection="1">
      <alignment horizontal="left" vertical="center" wrapText="1"/>
    </xf>
    <xf numFmtId="0" fontId="19" fillId="3" borderId="0" xfId="15" applyFill="1" applyAlignment="1" applyProtection="1">
      <alignment vertical="center" wrapText="1"/>
    </xf>
    <xf numFmtId="0" fontId="19" fillId="9" borderId="0" xfId="15" applyFill="1" applyAlignment="1" applyProtection="1">
      <alignment wrapText="1"/>
    </xf>
    <xf numFmtId="0" fontId="19" fillId="9" borderId="0" xfId="15" applyFill="1" applyAlignment="1">
      <alignment wrapText="1"/>
    </xf>
    <xf numFmtId="0" fontId="30" fillId="0" borderId="0" xfId="15" applyFont="1" applyFill="1" applyAlignment="1">
      <alignment wrapText="1"/>
    </xf>
    <xf numFmtId="0" fontId="25" fillId="0" borderId="12" xfId="15" applyFont="1" applyFill="1" applyBorder="1" applyAlignment="1">
      <alignment vertical="center" wrapText="1"/>
    </xf>
    <xf numFmtId="1" fontId="25" fillId="8" borderId="1" xfId="15" applyNumberFormat="1" applyFont="1" applyFill="1" applyBorder="1" applyAlignment="1" applyProtection="1">
      <alignment horizontal="center" vertical="center" wrapText="1"/>
    </xf>
    <xf numFmtId="0" fontId="19" fillId="9" borderId="0" xfId="15" applyFill="1" applyAlignment="1" applyProtection="1">
      <alignment vertical="center" wrapText="1"/>
    </xf>
    <xf numFmtId="0" fontId="19" fillId="0" borderId="0" xfId="15" applyFont="1" applyFill="1"/>
    <xf numFmtId="0" fontId="25" fillId="0" borderId="0" xfId="15" applyFont="1" applyFill="1" applyAlignment="1">
      <alignment vertical="center" wrapText="1"/>
    </xf>
    <xf numFmtId="0" fontId="25" fillId="0" borderId="1" xfId="15" applyFont="1" applyFill="1" applyBorder="1" applyAlignment="1">
      <alignment horizontal="center" vertical="center" wrapText="1"/>
    </xf>
    <xf numFmtId="0" fontId="19" fillId="9" borderId="0" xfId="15" applyFill="1" applyAlignment="1">
      <alignment vertical="center" wrapText="1"/>
    </xf>
    <xf numFmtId="0" fontId="25" fillId="0" borderId="0" xfId="15" applyFont="1" applyFill="1" applyAlignment="1">
      <alignment horizontal="right" vertical="center" wrapText="1"/>
    </xf>
    <xf numFmtId="0" fontId="19" fillId="9" borderId="0" xfId="15" applyFill="1" applyAlignment="1">
      <alignment horizontal="left" vertical="center" wrapText="1"/>
    </xf>
    <xf numFmtId="3" fontId="19" fillId="0" borderId="0" xfId="15" applyNumberFormat="1" applyFill="1" applyBorder="1" applyAlignment="1" applyProtection="1">
      <alignment horizontal="center" wrapText="1"/>
    </xf>
    <xf numFmtId="3" fontId="19" fillId="0" borderId="0" xfId="15" applyNumberFormat="1" applyFont="1" applyFill="1" applyBorder="1" applyAlignment="1" applyProtection="1">
      <alignment horizontal="right"/>
    </xf>
    <xf numFmtId="2" fontId="25" fillId="0" borderId="0" xfId="15" applyNumberFormat="1" applyFont="1" applyFill="1" applyBorder="1" applyAlignment="1" applyProtection="1">
      <alignment horizontal="center" wrapText="1"/>
    </xf>
    <xf numFmtId="0" fontId="19" fillId="9" borderId="0" xfId="15" applyFont="1" applyFill="1" applyAlignment="1">
      <alignment wrapText="1"/>
    </xf>
    <xf numFmtId="0" fontId="19" fillId="9" borderId="0" xfId="15" applyFont="1" applyFill="1" applyAlignment="1">
      <alignment vertical="center" wrapText="1"/>
    </xf>
    <xf numFmtId="0" fontId="19" fillId="0" borderId="0" xfId="15" applyFont="1" applyFill="1" applyAlignment="1">
      <alignment wrapText="1"/>
    </xf>
    <xf numFmtId="0" fontId="19" fillId="0" borderId="3" xfId="15" applyFont="1" applyFill="1" applyBorder="1" applyAlignment="1">
      <alignment horizontal="center" wrapText="1"/>
    </xf>
    <xf numFmtId="0" fontId="19" fillId="0" borderId="0" xfId="15" applyFont="1" applyFill="1" applyAlignment="1">
      <alignment horizontal="center" wrapText="1"/>
    </xf>
    <xf numFmtId="3" fontId="19" fillId="0" borderId="10" xfId="15" applyNumberFormat="1" applyFill="1" applyBorder="1" applyAlignment="1" applyProtection="1">
      <alignment vertical="center" wrapText="1"/>
    </xf>
    <xf numFmtId="0" fontId="19" fillId="0" borderId="0" xfId="15" applyFill="1" applyAlignment="1">
      <alignment vertical="top" wrapText="1"/>
    </xf>
    <xf numFmtId="0" fontId="25" fillId="8" borderId="1" xfId="15" applyFont="1" applyFill="1" applyBorder="1" applyAlignment="1" applyProtection="1">
      <alignment horizontal="center" vertical="center" wrapText="1"/>
    </xf>
    <xf numFmtId="0" fontId="19" fillId="9" borderId="0" xfId="15" applyFill="1" applyAlignment="1">
      <alignment vertical="top" wrapText="1"/>
    </xf>
    <xf numFmtId="0" fontId="19" fillId="0" borderId="0" xfId="15" applyFont="1" applyFill="1" applyAlignment="1">
      <alignment horizontal="left" wrapText="1"/>
    </xf>
    <xf numFmtId="0" fontId="25" fillId="0" borderId="0" xfId="15" applyFont="1" applyFill="1" applyAlignment="1">
      <alignment wrapText="1"/>
    </xf>
    <xf numFmtId="0" fontId="25" fillId="0" borderId="0" xfId="15" applyFont="1" applyFill="1" applyBorder="1" applyAlignment="1">
      <alignment wrapText="1"/>
    </xf>
    <xf numFmtId="1" fontId="25" fillId="3" borderId="1" xfId="15" applyNumberFormat="1" applyFont="1" applyFill="1" applyBorder="1" applyAlignment="1" applyProtection="1">
      <alignment horizontal="center" vertical="center" wrapText="1"/>
    </xf>
    <xf numFmtId="9" fontId="25" fillId="0" borderId="1" xfId="15" applyNumberFormat="1" applyFont="1" applyBorder="1" applyAlignment="1" applyProtection="1">
      <alignment horizontal="center" vertical="center" wrapText="1"/>
    </xf>
    <xf numFmtId="1" fontId="25" fillId="0" borderId="2" xfId="15" applyNumberFormat="1" applyFont="1" applyFill="1" applyBorder="1" applyAlignment="1" applyProtection="1">
      <alignment horizontal="center" vertical="center" wrapText="1"/>
    </xf>
    <xf numFmtId="9" fontId="25" fillId="0" borderId="1" xfId="15" applyNumberFormat="1" applyFont="1" applyFill="1" applyBorder="1" applyAlignment="1" applyProtection="1">
      <alignment horizontal="center" vertical="center" wrapText="1"/>
    </xf>
    <xf numFmtId="1" fontId="25" fillId="3" borderId="2" xfId="15" applyNumberFormat="1" applyFont="1" applyFill="1" applyBorder="1" applyAlignment="1" applyProtection="1">
      <alignment horizontal="center" vertical="center" wrapText="1"/>
    </xf>
    <xf numFmtId="0" fontId="19" fillId="0" borderId="0" xfId="15" applyFill="1" applyBorder="1" applyAlignment="1">
      <alignment wrapText="1"/>
    </xf>
    <xf numFmtId="0" fontId="19" fillId="0" borderId="0" xfId="15" applyFont="1" applyFill="1" applyBorder="1" applyAlignment="1">
      <alignment wrapText="1"/>
    </xf>
    <xf numFmtId="3" fontId="25" fillId="0" borderId="0" xfId="15" applyNumberFormat="1" applyFont="1" applyFill="1" applyBorder="1" applyAlignment="1">
      <alignment horizontal="center" wrapText="1"/>
    </xf>
    <xf numFmtId="1" fontId="25" fillId="0" borderId="0" xfId="15" applyNumberFormat="1" applyFont="1" applyFill="1" applyBorder="1" applyAlignment="1" applyProtection="1">
      <alignment horizontal="center" vertical="center" wrapText="1"/>
    </xf>
    <xf numFmtId="1" fontId="25" fillId="3" borderId="0" xfId="15" applyNumberFormat="1" applyFont="1" applyFill="1" applyBorder="1" applyAlignment="1" applyProtection="1">
      <alignment horizontal="center" vertical="center" wrapText="1"/>
    </xf>
    <xf numFmtId="9" fontId="25" fillId="0" borderId="0" xfId="15" applyNumberFormat="1" applyFont="1" applyFill="1" applyBorder="1" applyAlignment="1" applyProtection="1">
      <alignment horizontal="center" vertical="center" wrapText="1"/>
    </xf>
    <xf numFmtId="0" fontId="34" fillId="0" borderId="0" xfId="15" applyFont="1" applyFill="1" applyAlignment="1">
      <alignment horizontal="left" wrapText="1"/>
    </xf>
    <xf numFmtId="0" fontId="25" fillId="0" borderId="0" xfId="15" applyFont="1" applyFill="1" applyBorder="1" applyAlignment="1">
      <alignment horizontal="left" wrapText="1"/>
    </xf>
    <xf numFmtId="0" fontId="25" fillId="3" borderId="0" xfId="15" applyFont="1" applyFill="1" applyBorder="1" applyAlignment="1">
      <alignment horizontal="center" wrapText="1"/>
    </xf>
    <xf numFmtId="9" fontId="25" fillId="0" borderId="1" xfId="2" applyFont="1" applyBorder="1" applyAlignment="1" applyProtection="1">
      <alignment horizontal="center" wrapText="1"/>
    </xf>
    <xf numFmtId="49" fontId="23" fillId="3" borderId="7" xfId="0" applyNumberFormat="1" applyFont="1" applyFill="1" applyBorder="1" applyAlignment="1">
      <alignment horizontal="left"/>
    </xf>
    <xf numFmtId="0" fontId="36" fillId="0" borderId="0" xfId="4" applyFont="1" applyAlignment="1">
      <alignment horizontal="left"/>
    </xf>
    <xf numFmtId="0" fontId="36" fillId="0" borderId="0" xfId="4" applyFont="1"/>
    <xf numFmtId="0" fontId="23" fillId="0" borderId="3" xfId="0" applyFont="1" applyFill="1" applyBorder="1" applyAlignment="1" applyProtection="1">
      <alignment horizontal="left"/>
    </xf>
    <xf numFmtId="0" fontId="23" fillId="0" borderId="7" xfId="0" applyFont="1" applyFill="1" applyBorder="1" applyAlignment="1" applyProtection="1">
      <alignment horizontal="left"/>
    </xf>
    <xf numFmtId="49" fontId="23" fillId="0" borderId="7" xfId="0" applyNumberFormat="1" applyFont="1" applyFill="1" applyBorder="1" applyAlignment="1" applyProtection="1"/>
    <xf numFmtId="14" fontId="23" fillId="0" borderId="7" xfId="0" applyNumberFormat="1" applyFont="1" applyFill="1" applyBorder="1" applyAlignment="1" applyProtection="1">
      <alignment horizontal="left"/>
    </xf>
    <xf numFmtId="0" fontId="23" fillId="0" borderId="7" xfId="0" applyFont="1" applyFill="1" applyBorder="1" applyAlignment="1" applyProtection="1"/>
    <xf numFmtId="0" fontId="0" fillId="0" borderId="0" xfId="0" applyFont="1"/>
    <xf numFmtId="0" fontId="25" fillId="0" borderId="1" xfId="15" applyFont="1" applyFill="1" applyBorder="1" applyAlignment="1" applyProtection="1">
      <alignment horizontal="center" wrapText="1"/>
    </xf>
    <xf numFmtId="0" fontId="23" fillId="3" borderId="0" xfId="0" applyFont="1" applyFill="1" applyBorder="1" applyAlignment="1" applyProtection="1">
      <alignment horizontal="center"/>
    </xf>
    <xf numFmtId="0" fontId="23" fillId="3" borderId="3" xfId="0" applyFont="1" applyFill="1" applyBorder="1" applyAlignment="1" applyProtection="1">
      <alignment horizontal="center"/>
    </xf>
    <xf numFmtId="9" fontId="8" fillId="12" borderId="1" xfId="2" applyFont="1" applyFill="1" applyBorder="1" applyAlignment="1">
      <alignment horizontal="right"/>
    </xf>
    <xf numFmtId="3" fontId="25" fillId="13" borderId="1" xfId="15" applyNumberFormat="1" applyFont="1" applyFill="1" applyBorder="1" applyAlignment="1" applyProtection="1">
      <alignment horizontal="center" vertical="center" wrapText="1"/>
      <protection locked="0"/>
    </xf>
    <xf numFmtId="0" fontId="25" fillId="13" borderId="1" xfId="15" applyFont="1" applyFill="1" applyBorder="1" applyAlignment="1" applyProtection="1">
      <alignment horizontal="center" vertical="center" wrapText="1"/>
      <protection locked="0"/>
    </xf>
    <xf numFmtId="1" fontId="25" fillId="13" borderId="1" xfId="15" applyNumberFormat="1" applyFont="1" applyFill="1" applyBorder="1" applyAlignment="1" applyProtection="1">
      <alignment horizontal="center" vertical="center" wrapText="1"/>
      <protection locked="0"/>
    </xf>
    <xf numFmtId="1" fontId="25" fillId="13" borderId="2" xfId="15" applyNumberFormat="1" applyFont="1" applyFill="1" applyBorder="1" applyAlignment="1" applyProtection="1">
      <alignment horizontal="center" vertical="center" wrapText="1"/>
      <protection locked="0"/>
    </xf>
    <xf numFmtId="0" fontId="25" fillId="13" borderId="1" xfId="15" applyFont="1" applyFill="1" applyBorder="1" applyAlignment="1" applyProtection="1">
      <alignment horizontal="center" wrapText="1"/>
      <protection locked="0"/>
    </xf>
    <xf numFmtId="0" fontId="24" fillId="13" borderId="1" xfId="0" applyFont="1" applyFill="1" applyBorder="1" applyAlignment="1" applyProtection="1">
      <alignment horizontal="center" vertical="center" wrapText="1"/>
      <protection locked="0"/>
    </xf>
    <xf numFmtId="0" fontId="13" fillId="13" borderId="1" xfId="4" applyFont="1" applyFill="1" applyBorder="1" applyAlignment="1" applyProtection="1">
      <alignment vertical="center"/>
      <protection locked="0"/>
    </xf>
    <xf numFmtId="0" fontId="13" fillId="13" borderId="2" xfId="4" applyFont="1" applyFill="1" applyBorder="1" applyAlignment="1" applyProtection="1">
      <alignment vertical="center"/>
      <protection locked="0"/>
    </xf>
    <xf numFmtId="0" fontId="20" fillId="3" borderId="1" xfId="30" applyFont="1" applyFill="1" applyBorder="1"/>
    <xf numFmtId="0" fontId="6" fillId="6" borderId="1" xfId="30" applyFill="1" applyBorder="1"/>
    <xf numFmtId="0" fontId="6" fillId="7" borderId="1" xfId="64" applyFill="1" applyBorder="1"/>
    <xf numFmtId="0" fontId="25" fillId="3" borderId="1" xfId="30" applyFont="1" applyFill="1" applyBorder="1"/>
    <xf numFmtId="0" fontId="25" fillId="3" borderId="9" xfId="30" applyFont="1" applyFill="1" applyBorder="1"/>
    <xf numFmtId="0" fontId="6" fillId="5" borderId="1" xfId="64" applyFill="1" applyBorder="1"/>
    <xf numFmtId="0" fontId="20" fillId="5" borderId="1" xfId="30" applyFont="1" applyFill="1" applyBorder="1"/>
    <xf numFmtId="0" fontId="6" fillId="5" borderId="1" xfId="30" applyFill="1" applyBorder="1"/>
    <xf numFmtId="0" fontId="6" fillId="6" borderId="1" xfId="64" applyFill="1" applyBorder="1"/>
    <xf numFmtId="0" fontId="6" fillId="6" borderId="1" xfId="64" applyFont="1" applyFill="1" applyBorder="1"/>
    <xf numFmtId="0" fontId="6" fillId="4" borderId="1" xfId="64" applyFont="1" applyFill="1" applyBorder="1"/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center"/>
    </xf>
    <xf numFmtId="14" fontId="37" fillId="0" borderId="0" xfId="0" applyNumberFormat="1" applyFont="1"/>
    <xf numFmtId="0" fontId="37" fillId="0" borderId="0" xfId="0" applyFont="1"/>
    <xf numFmtId="0" fontId="37" fillId="0" borderId="0" xfId="0" applyFont="1" applyAlignment="1">
      <alignment horizontal="center"/>
    </xf>
    <xf numFmtId="0" fontId="37" fillId="0" borderId="0" xfId="0" applyNumberFormat="1" applyFont="1"/>
    <xf numFmtId="0" fontId="20" fillId="0" borderId="5" xfId="4" applyFont="1" applyBorder="1" applyAlignment="1" applyProtection="1">
      <alignment horizontal="left" vertical="center" wrapText="1" indent="1"/>
    </xf>
    <xf numFmtId="0" fontId="19" fillId="0" borderId="1" xfId="4" applyFont="1" applyFill="1" applyBorder="1" applyAlignment="1" applyProtection="1">
      <alignment horizontal="left" indent="1"/>
    </xf>
    <xf numFmtId="0" fontId="20" fillId="0" borderId="5" xfId="4" applyNumberFormat="1" applyFont="1" applyBorder="1" applyAlignment="1" applyProtection="1">
      <alignment horizontal="left" vertical="center" wrapText="1" indent="1"/>
    </xf>
    <xf numFmtId="0" fontId="24" fillId="0" borderId="1" xfId="0" applyFont="1" applyFill="1" applyBorder="1" applyAlignment="1" applyProtection="1">
      <alignment horizontal="left" vertical="center" wrapText="1" indent="1"/>
    </xf>
    <xf numFmtId="0" fontId="26" fillId="0" borderId="5" xfId="4" applyNumberFormat="1" applyFont="1" applyBorder="1" applyAlignment="1" applyProtection="1">
      <alignment horizontal="left" vertical="center" wrapText="1" indent="1"/>
    </xf>
    <xf numFmtId="0" fontId="24" fillId="0" borderId="2" xfId="0" applyFont="1" applyFill="1" applyBorder="1" applyAlignment="1" applyProtection="1">
      <alignment horizontal="left" vertical="center" wrapText="1" indent="1"/>
    </xf>
    <xf numFmtId="0" fontId="26" fillId="0" borderId="5" xfId="4" applyFont="1" applyBorder="1" applyAlignment="1" applyProtection="1">
      <alignment horizontal="left" vertical="center" wrapText="1" indent="1"/>
    </xf>
    <xf numFmtId="0" fontId="24" fillId="0" borderId="2" xfId="0" applyFont="1" applyFill="1" applyBorder="1" applyAlignment="1" applyProtection="1">
      <alignment horizontal="left" wrapText="1" indent="1"/>
    </xf>
    <xf numFmtId="0" fontId="24" fillId="0" borderId="1" xfId="0" applyFont="1" applyFill="1" applyBorder="1" applyAlignment="1" applyProtection="1">
      <alignment horizontal="left" wrapText="1" indent="1"/>
    </xf>
    <xf numFmtId="0" fontId="20" fillId="0" borderId="1" xfId="0" applyFont="1" applyBorder="1" applyAlignment="1">
      <alignment horizontal="left" vertical="center" wrapText="1" indent="1"/>
    </xf>
    <xf numFmtId="0" fontId="24" fillId="0" borderId="1" xfId="0" applyFont="1" applyFill="1" applyBorder="1" applyAlignment="1">
      <alignment horizontal="left" vertical="center" wrapText="1" indent="1"/>
    </xf>
    <xf numFmtId="0" fontId="37" fillId="0" borderId="0" xfId="0" applyFont="1" applyAlignment="1">
      <alignment horizontal="left" wrapText="1" indent="1"/>
    </xf>
    <xf numFmtId="0" fontId="22" fillId="0" borderId="0" xfId="0" applyFont="1" applyAlignment="1">
      <alignment horizontal="left" wrapText="1" indent="1"/>
    </xf>
    <xf numFmtId="0" fontId="23" fillId="0" borderId="0" xfId="0" applyFont="1" applyAlignment="1">
      <alignment horizontal="left" wrapText="1" indent="1"/>
    </xf>
    <xf numFmtId="0" fontId="23" fillId="0" borderId="0" xfId="0" applyFont="1" applyFill="1" applyAlignment="1">
      <alignment horizontal="left" wrapText="1" indent="1"/>
    </xf>
    <xf numFmtId="0" fontId="24" fillId="13" borderId="1" xfId="0" applyFont="1" applyFill="1" applyBorder="1" applyAlignment="1" applyProtection="1">
      <alignment horizontal="left" vertical="center" wrapText="1" indent="1"/>
      <protection locked="0"/>
    </xf>
    <xf numFmtId="0" fontId="24" fillId="0" borderId="0" xfId="0" applyFont="1" applyAlignment="1">
      <alignment horizontal="left" wrapText="1" indent="1"/>
    </xf>
    <xf numFmtId="0" fontId="19" fillId="0" borderId="1" xfId="15" applyBorder="1" applyAlignment="1">
      <alignment horizontal="center"/>
    </xf>
    <xf numFmtId="0" fontId="5" fillId="10" borderId="1" xfId="26" applyFont="1" applyFill="1" applyBorder="1" applyAlignment="1">
      <alignment horizontal="center"/>
    </xf>
    <xf numFmtId="0" fontId="19" fillId="0" borderId="0" xfId="15" applyBorder="1" applyAlignment="1"/>
    <xf numFmtId="0" fontId="19" fillId="0" borderId="0" xfId="15" applyFill="1" applyBorder="1" applyAlignment="1"/>
    <xf numFmtId="0" fontId="19" fillId="10" borderId="1" xfId="15" applyFill="1" applyBorder="1" applyAlignment="1"/>
    <xf numFmtId="9" fontId="5" fillId="12" borderId="1" xfId="2" applyFont="1" applyFill="1" applyBorder="1" applyAlignment="1">
      <alignment horizontal="right"/>
    </xf>
    <xf numFmtId="10" fontId="26" fillId="0" borderId="0" xfId="2" applyNumberFormat="1" applyFont="1" applyBorder="1" applyAlignment="1">
      <alignment horizontal="center" vertical="center"/>
    </xf>
    <xf numFmtId="0" fontId="19" fillId="0" borderId="1" xfId="15" applyBorder="1" applyAlignment="1"/>
    <xf numFmtId="44" fontId="24" fillId="0" borderId="0" xfId="1" applyFont="1" applyAlignment="1">
      <alignment horizontal="right" vertical="center" indent="2"/>
    </xf>
    <xf numFmtId="0" fontId="23" fillId="0" borderId="0" xfId="4" applyFont="1" applyAlignment="1">
      <alignment horizontal="right" vertical="center" indent="2"/>
    </xf>
    <xf numFmtId="10" fontId="26" fillId="0" borderId="18" xfId="2" applyNumberFormat="1" applyFont="1" applyBorder="1" applyAlignment="1">
      <alignment horizontal="right" vertical="center" indent="2"/>
    </xf>
    <xf numFmtId="10" fontId="26" fillId="0" borderId="19" xfId="2" applyNumberFormat="1" applyFont="1" applyBorder="1" applyAlignment="1">
      <alignment horizontal="right" vertical="center" indent="2"/>
    </xf>
    <xf numFmtId="10" fontId="26" fillId="0" borderId="23" xfId="2" applyNumberFormat="1" applyFont="1" applyBorder="1" applyAlignment="1">
      <alignment horizontal="right" vertical="center" indent="2"/>
    </xf>
    <xf numFmtId="10" fontId="26" fillId="0" borderId="19" xfId="4" applyNumberFormat="1" applyFont="1" applyBorder="1" applyAlignment="1">
      <alignment horizontal="right" vertical="center" indent="2"/>
    </xf>
    <xf numFmtId="166" fontId="26" fillId="0" borderId="2" xfId="2" applyNumberFormat="1" applyFont="1" applyBorder="1" applyAlignment="1">
      <alignment horizontal="right" vertical="center" indent="4"/>
    </xf>
    <xf numFmtId="166" fontId="26" fillId="0" borderId="1" xfId="2" applyNumberFormat="1" applyFont="1" applyBorder="1" applyAlignment="1">
      <alignment horizontal="right" vertical="center" indent="4"/>
    </xf>
    <xf numFmtId="166" fontId="26" fillId="0" borderId="17" xfId="2" applyNumberFormat="1" applyFont="1" applyBorder="1" applyAlignment="1">
      <alignment horizontal="right" vertical="center" indent="4"/>
    </xf>
    <xf numFmtId="166" fontId="26" fillId="0" borderId="1" xfId="4" applyNumberFormat="1" applyFont="1" applyBorder="1" applyAlignment="1">
      <alignment horizontal="right" vertical="center" indent="4"/>
    </xf>
    <xf numFmtId="166" fontId="26" fillId="0" borderId="25" xfId="4" applyNumberFormat="1" applyFont="1" applyBorder="1" applyAlignment="1">
      <alignment horizontal="right" vertical="center" indent="4"/>
    </xf>
    <xf numFmtId="10" fontId="26" fillId="0" borderId="26" xfId="4" applyNumberFormat="1" applyFont="1" applyBorder="1" applyAlignment="1">
      <alignment horizontal="right" vertical="center" indent="2"/>
    </xf>
    <xf numFmtId="10" fontId="26" fillId="0" borderId="6" xfId="1" applyNumberFormat="1" applyFont="1" applyBorder="1" applyAlignment="1">
      <alignment horizontal="right" vertical="center" indent="2"/>
    </xf>
    <xf numFmtId="0" fontId="26" fillId="0" borderId="0" xfId="4" applyFont="1" applyAlignment="1">
      <alignment horizontal="left" vertical="center" wrapText="1" indent="1"/>
    </xf>
    <xf numFmtId="0" fontId="26" fillId="0" borderId="4" xfId="4" applyFont="1" applyBorder="1" applyAlignment="1">
      <alignment horizontal="left" vertical="center" wrapText="1" indent="1"/>
    </xf>
    <xf numFmtId="0" fontId="26" fillId="0" borderId="22" xfId="4" applyFont="1" applyBorder="1" applyAlignment="1">
      <alignment horizontal="left" vertical="center" indent="1"/>
    </xf>
    <xf numFmtId="0" fontId="26" fillId="0" borderId="15" xfId="4" applyFont="1" applyBorder="1" applyAlignment="1">
      <alignment horizontal="left" vertical="center" indent="1"/>
    </xf>
    <xf numFmtId="0" fontId="26" fillId="0" borderId="14" xfId="4" applyFont="1" applyBorder="1" applyAlignment="1">
      <alignment horizontal="left" vertical="center" indent="1"/>
    </xf>
    <xf numFmtId="0" fontId="26" fillId="0" borderId="24" xfId="4" applyFont="1" applyBorder="1" applyAlignment="1">
      <alignment horizontal="left" vertical="center" indent="1"/>
    </xf>
    <xf numFmtId="0" fontId="26" fillId="0" borderId="14" xfId="4" applyFont="1" applyBorder="1" applyAlignment="1">
      <alignment horizontal="left" vertical="center" wrapText="1" indent="1"/>
    </xf>
    <xf numFmtId="0" fontId="26" fillId="0" borderId="15" xfId="4" applyFont="1" applyBorder="1" applyAlignment="1">
      <alignment horizontal="left" vertical="center" wrapText="1" indent="1"/>
    </xf>
    <xf numFmtId="0" fontId="26" fillId="0" borderId="0" xfId="4" applyFont="1" applyAlignment="1">
      <alignment horizontal="left" vertical="center" indent="1"/>
    </xf>
    <xf numFmtId="0" fontId="26" fillId="0" borderId="1" xfId="4" applyFont="1" applyBorder="1" applyAlignment="1">
      <alignment horizontal="left" vertical="center" wrapText="1" indent="1"/>
    </xf>
    <xf numFmtId="0" fontId="26" fillId="0" borderId="1" xfId="4" applyFont="1" applyFill="1" applyBorder="1" applyAlignment="1">
      <alignment horizontal="left" vertical="center" indent="1"/>
    </xf>
    <xf numFmtId="0" fontId="26" fillId="8" borderId="1" xfId="4" applyFont="1" applyFill="1" applyBorder="1" applyAlignment="1">
      <alignment horizontal="left" vertical="center" wrapText="1" indent="1"/>
    </xf>
    <xf numFmtId="0" fontId="24" fillId="0" borderId="0" xfId="4" applyFont="1" applyAlignment="1">
      <alignment horizontal="left" vertical="center" wrapText="1" indent="1"/>
    </xf>
    <xf numFmtId="0" fontId="26" fillId="8" borderId="1" xfId="4" applyFont="1" applyFill="1" applyBorder="1" applyAlignment="1">
      <alignment horizontal="left" vertical="center" indent="1"/>
    </xf>
    <xf numFmtId="1" fontId="21" fillId="2" borderId="1" xfId="4" applyNumberFormat="1" applyFont="1" applyFill="1" applyBorder="1" applyAlignment="1" applyProtection="1">
      <alignment horizontal="center"/>
    </xf>
    <xf numFmtId="0" fontId="21" fillId="2" borderId="1" xfId="4" applyFont="1" applyFill="1" applyBorder="1" applyAlignment="1" applyProtection="1">
      <alignment vertical="center"/>
      <protection locked="0"/>
    </xf>
    <xf numFmtId="1" fontId="34" fillId="2" borderId="1" xfId="4" applyNumberFormat="1" applyFont="1" applyFill="1" applyBorder="1" applyAlignment="1" applyProtection="1">
      <alignment horizontal="center"/>
    </xf>
    <xf numFmtId="0" fontId="23" fillId="2" borderId="1" xfId="4" applyFont="1" applyFill="1" applyBorder="1" applyAlignment="1" applyProtection="1">
      <alignment vertical="center"/>
      <protection locked="0"/>
    </xf>
    <xf numFmtId="1" fontId="34" fillId="0" borderId="1" xfId="4" applyNumberFormat="1" applyFont="1" applyFill="1" applyBorder="1" applyAlignment="1" applyProtection="1">
      <alignment horizontal="center"/>
    </xf>
    <xf numFmtId="0" fontId="23" fillId="13" borderId="1" xfId="4" applyFont="1" applyFill="1" applyBorder="1" applyAlignment="1" applyProtection="1">
      <alignment vertical="center"/>
      <protection locked="0"/>
    </xf>
    <xf numFmtId="164" fontId="24" fillId="0" borderId="2" xfId="4" applyNumberFormat="1" applyFont="1" applyFill="1" applyBorder="1" applyAlignment="1" applyProtection="1">
      <alignment vertical="center"/>
    </xf>
    <xf numFmtId="0" fontId="4" fillId="14" borderId="1" xfId="64" applyFont="1" applyFill="1" applyBorder="1"/>
    <xf numFmtId="166" fontId="26" fillId="0" borderId="5" xfId="1" applyNumberFormat="1" applyFont="1" applyBorder="1" applyAlignment="1">
      <alignment horizontal="right" vertical="center" indent="4"/>
    </xf>
    <xf numFmtId="8" fontId="26" fillId="13" borderId="1" xfId="1" applyNumberFormat="1" applyFont="1" applyFill="1" applyBorder="1" applyAlignment="1" applyProtection="1">
      <alignment vertical="center"/>
      <protection locked="0"/>
    </xf>
    <xf numFmtId="0" fontId="2" fillId="7" borderId="1" xfId="64" applyFont="1" applyFill="1" applyBorder="1"/>
    <xf numFmtId="167" fontId="23" fillId="0" borderId="0" xfId="4" applyNumberFormat="1" applyFont="1" applyAlignment="1">
      <alignment vertical="center"/>
    </xf>
    <xf numFmtId="0" fontId="1" fillId="10" borderId="1" xfId="26" applyFont="1" applyFill="1" applyBorder="1" applyAlignment="1">
      <alignment horizontal="left" vertical="center" wrapText="1"/>
    </xf>
    <xf numFmtId="0" fontId="1" fillId="10" borderId="1" xfId="26" applyFont="1" applyFill="1" applyBorder="1" applyAlignment="1">
      <alignment horizontal="center"/>
    </xf>
    <xf numFmtId="1" fontId="20" fillId="2" borderId="1" xfId="47" applyNumberFormat="1" applyFont="1" applyFill="1" applyBorder="1" applyAlignment="1" applyProtection="1">
      <alignment horizontal="center"/>
    </xf>
    <xf numFmtId="0" fontId="26" fillId="2" borderId="2" xfId="0" applyFont="1" applyFill="1" applyBorder="1" applyAlignment="1" applyProtection="1">
      <alignment horizontal="left" vertical="center" wrapText="1" indent="1"/>
    </xf>
    <xf numFmtId="0" fontId="20" fillId="2" borderId="1" xfId="47" applyFont="1" applyFill="1" applyBorder="1" applyAlignment="1" applyProtection="1">
      <alignment vertical="center"/>
    </xf>
    <xf numFmtId="0" fontId="20" fillId="0" borderId="0" xfId="47" applyFont="1"/>
    <xf numFmtId="1" fontId="1" fillId="0" borderId="1" xfId="47" applyNumberFormat="1" applyFont="1" applyBorder="1" applyAlignment="1" applyProtection="1">
      <alignment horizontal="center" vertical="center"/>
    </xf>
    <xf numFmtId="0" fontId="1" fillId="13" borderId="1" xfId="47" applyFont="1" applyFill="1" applyBorder="1" applyAlignment="1" applyProtection="1">
      <alignment vertical="center"/>
      <protection locked="0"/>
    </xf>
    <xf numFmtId="0" fontId="6" fillId="0" borderId="0" xfId="47"/>
    <xf numFmtId="0" fontId="26" fillId="2" borderId="1" xfId="47" applyFont="1" applyFill="1" applyBorder="1" applyAlignment="1" applyProtection="1">
      <alignment horizontal="left" indent="1"/>
    </xf>
    <xf numFmtId="0" fontId="26" fillId="3" borderId="1" xfId="4" applyFont="1" applyFill="1" applyBorder="1" applyAlignment="1" applyProtection="1">
      <alignment horizontal="left" indent="1"/>
    </xf>
    <xf numFmtId="0" fontId="26" fillId="2" borderId="1" xfId="0" applyFont="1" applyFill="1" applyBorder="1" applyAlignment="1" applyProtection="1">
      <alignment horizontal="left" vertical="center" wrapText="1" indent="1"/>
    </xf>
    <xf numFmtId="1" fontId="1" fillId="0" borderId="1" xfId="47" applyNumberFormat="1" applyFont="1" applyBorder="1" applyAlignment="1" applyProtection="1">
      <alignment horizontal="center"/>
    </xf>
    <xf numFmtId="164" fontId="1" fillId="0" borderId="2" xfId="47" applyNumberFormat="1" applyFont="1" applyFill="1" applyBorder="1" applyAlignment="1" applyProtection="1">
      <alignment vertical="center"/>
    </xf>
    <xf numFmtId="0" fontId="20" fillId="2" borderId="1" xfId="47" applyFont="1" applyFill="1" applyBorder="1" applyAlignment="1" applyProtection="1">
      <alignment vertical="center"/>
      <protection locked="0"/>
    </xf>
    <xf numFmtId="0" fontId="26" fillId="2" borderId="1" xfId="4" applyFont="1" applyFill="1" applyBorder="1" applyAlignment="1" applyProtection="1">
      <alignment horizontal="left" vertical="center" wrapText="1" indent="1"/>
    </xf>
    <xf numFmtId="0" fontId="26" fillId="2" borderId="1" xfId="4" applyFont="1" applyFill="1" applyBorder="1" applyAlignment="1" applyProtection="1">
      <alignment horizontal="left" vertical="center" indent="1"/>
    </xf>
    <xf numFmtId="164" fontId="26" fillId="2" borderId="2" xfId="4" applyNumberFormat="1" applyFont="1" applyFill="1" applyBorder="1" applyAlignment="1" applyProtection="1">
      <alignment vertical="center"/>
    </xf>
    <xf numFmtId="164" fontId="26" fillId="2" borderId="2" xfId="47" applyNumberFormat="1" applyFont="1" applyFill="1" applyBorder="1" applyAlignment="1" applyProtection="1">
      <alignment vertical="center"/>
    </xf>
    <xf numFmtId="0" fontId="26" fillId="2" borderId="1" xfId="47" applyFont="1" applyFill="1" applyBorder="1" applyAlignment="1" applyProtection="1">
      <alignment horizontal="left" vertical="center" indent="1"/>
    </xf>
    <xf numFmtId="0" fontId="39" fillId="0" borderId="0" xfId="0" applyFont="1"/>
    <xf numFmtId="0" fontId="23" fillId="0" borderId="0" xfId="0" applyFont="1" applyFill="1" applyBorder="1" applyAlignment="1" applyProtection="1">
      <alignment horizontal="left"/>
    </xf>
    <xf numFmtId="49" fontId="23" fillId="0" borderId="0" xfId="0" applyNumberFormat="1" applyFont="1" applyFill="1" applyBorder="1" applyAlignment="1" applyProtection="1"/>
    <xf numFmtId="14" fontId="23" fillId="0" borderId="0" xfId="0" applyNumberFormat="1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/>
    <xf numFmtId="0" fontId="0" fillId="0" borderId="0" xfId="0"/>
    <xf numFmtId="0" fontId="35" fillId="0" borderId="0" xfId="0" applyFont="1"/>
    <xf numFmtId="0" fontId="20" fillId="5" borderId="1" xfId="144" applyFont="1" applyFill="1" applyBorder="1"/>
    <xf numFmtId="0" fontId="1" fillId="0" borderId="0" xfId="3" applyFont="1"/>
    <xf numFmtId="0" fontId="1" fillId="0" borderId="1" xfId="123" applyFont="1" applyBorder="1"/>
    <xf numFmtId="0" fontId="6" fillId="0" borderId="1" xfId="145" applyFill="1" applyBorder="1"/>
    <xf numFmtId="0" fontId="6" fillId="0" borderId="1" xfId="123" applyBorder="1"/>
    <xf numFmtId="0" fontId="1" fillId="14" borderId="0" xfId="0" applyFont="1" applyFill="1"/>
    <xf numFmtId="0" fontId="6" fillId="14" borderId="1" xfId="145" applyFill="1" applyBorder="1"/>
    <xf numFmtId="0" fontId="1" fillId="14" borderId="1" xfId="123" applyFont="1" applyFill="1" applyBorder="1"/>
    <xf numFmtId="0" fontId="6" fillId="6" borderId="1" xfId="123" applyFill="1" applyBorder="1"/>
    <xf numFmtId="0" fontId="19" fillId="6" borderId="1" xfId="145" applyFont="1" applyFill="1" applyBorder="1" applyProtection="1"/>
    <xf numFmtId="0" fontId="6" fillId="6" borderId="1" xfId="145" applyFill="1" applyBorder="1" applyAlignment="1" applyProtection="1"/>
    <xf numFmtId="0" fontId="1" fillId="6" borderId="1" xfId="123" applyFont="1" applyFill="1" applyBorder="1"/>
    <xf numFmtId="0" fontId="1" fillId="6" borderId="1" xfId="145" applyFont="1" applyFill="1" applyBorder="1" applyAlignment="1" applyProtection="1"/>
    <xf numFmtId="0" fontId="1" fillId="14" borderId="1" xfId="145" applyFont="1" applyFill="1" applyBorder="1" applyAlignment="1" applyProtection="1"/>
    <xf numFmtId="0" fontId="6" fillId="6" borderId="1" xfId="145" applyFill="1" applyBorder="1" applyProtection="1"/>
    <xf numFmtId="0" fontId="6" fillId="0" borderId="1" xfId="145" applyFill="1" applyBorder="1" applyAlignment="1" applyProtection="1"/>
    <xf numFmtId="0" fontId="19" fillId="0" borderId="1" xfId="145" applyFont="1" applyFill="1" applyBorder="1" applyAlignment="1" applyProtection="1"/>
    <xf numFmtId="0" fontId="19" fillId="0" borderId="1" xfId="145" applyFont="1" applyFill="1" applyBorder="1" applyProtection="1"/>
    <xf numFmtId="0" fontId="19" fillId="14" borderId="1" xfId="145" applyFont="1" applyFill="1" applyBorder="1" applyProtection="1"/>
    <xf numFmtId="0" fontId="43" fillId="14" borderId="1" xfId="0" applyFont="1" applyFill="1" applyBorder="1" applyAlignment="1">
      <alignment vertical="center"/>
    </xf>
    <xf numFmtId="0" fontId="19" fillId="14" borderId="10" xfId="145" applyFont="1" applyFill="1" applyBorder="1" applyProtection="1"/>
    <xf numFmtId="0" fontId="43" fillId="14" borderId="2" xfId="0" applyFont="1" applyFill="1" applyBorder="1" applyAlignment="1">
      <alignment vertical="center"/>
    </xf>
    <xf numFmtId="0" fontId="1" fillId="4" borderId="2" xfId="123" applyFont="1" applyFill="1" applyBorder="1"/>
    <xf numFmtId="0" fontId="6" fillId="4" borderId="1" xfId="145" applyFill="1" applyBorder="1"/>
    <xf numFmtId="0" fontId="1" fillId="4" borderId="1" xfId="123" applyFont="1" applyFill="1" applyBorder="1"/>
    <xf numFmtId="0" fontId="1" fillId="4" borderId="1" xfId="145" applyFont="1" applyFill="1" applyBorder="1"/>
    <xf numFmtId="0" fontId="19" fillId="4" borderId="1" xfId="145" applyFont="1" applyFill="1" applyBorder="1" applyProtection="1"/>
    <xf numFmtId="0" fontId="1" fillId="4" borderId="1" xfId="145" applyFont="1" applyFill="1" applyBorder="1" applyAlignment="1" applyProtection="1"/>
    <xf numFmtId="0" fontId="1" fillId="4" borderId="1" xfId="145" applyFont="1" applyFill="1" applyBorder="1" applyProtection="1"/>
    <xf numFmtId="0" fontId="6" fillId="4" borderId="1" xfId="145" applyFill="1" applyBorder="1" applyProtection="1"/>
    <xf numFmtId="0" fontId="6" fillId="4" borderId="1" xfId="145" applyFill="1" applyBorder="1" applyAlignment="1" applyProtection="1"/>
    <xf numFmtId="0" fontId="19" fillId="6" borderId="1" xfId="145" applyFont="1" applyFill="1" applyBorder="1" applyAlignment="1" applyProtection="1"/>
    <xf numFmtId="0" fontId="19" fillId="15" borderId="1" xfId="15" applyFill="1" applyBorder="1"/>
    <xf numFmtId="1" fontId="20" fillId="2" borderId="1" xfId="47" applyNumberFormat="1" applyFont="1" applyFill="1" applyBorder="1" applyAlignment="1" applyProtection="1">
      <alignment horizontal="center" vertical="center"/>
    </xf>
    <xf numFmtId="0" fontId="20" fillId="2" borderId="1" xfId="47" applyFont="1" applyFill="1" applyBorder="1" applyAlignment="1" applyProtection="1">
      <alignment horizontal="left" vertical="center"/>
    </xf>
    <xf numFmtId="0" fontId="20" fillId="0" borderId="0" xfId="47" applyFont="1" applyAlignment="1">
      <alignment vertical="center"/>
    </xf>
    <xf numFmtId="0" fontId="1" fillId="7" borderId="1" xfId="64" applyFont="1" applyFill="1" applyBorder="1"/>
    <xf numFmtId="0" fontId="6" fillId="0" borderId="1" xfId="64" applyFill="1" applyBorder="1"/>
    <xf numFmtId="0" fontId="2" fillId="0" borderId="1" xfId="64" applyFont="1" applyFill="1" applyBorder="1"/>
    <xf numFmtId="0" fontId="6" fillId="0" borderId="1" xfId="64" applyFont="1" applyFill="1" applyBorder="1"/>
    <xf numFmtId="0" fontId="38" fillId="0" borderId="0" xfId="0" applyFont="1" applyFill="1"/>
    <xf numFmtId="0" fontId="3" fillId="0" borderId="1" xfId="64" applyFont="1" applyFill="1" applyBorder="1"/>
    <xf numFmtId="0" fontId="4" fillId="0" borderId="1" xfId="64" applyFont="1" applyFill="1" applyBorder="1"/>
    <xf numFmtId="0" fontId="6" fillId="0" borderId="9" xfId="64" applyFill="1" applyBorder="1"/>
    <xf numFmtId="0" fontId="6" fillId="0" borderId="9" xfId="64" applyFont="1" applyFill="1" applyBorder="1"/>
    <xf numFmtId="0" fontId="6" fillId="0" borderId="0" xfId="64" applyFont="1" applyFill="1" applyBorder="1"/>
    <xf numFmtId="0" fontId="0" fillId="0" borderId="0" xfId="0" applyFill="1"/>
    <xf numFmtId="0" fontId="17" fillId="0" borderId="0" xfId="3" applyFill="1"/>
    <xf numFmtId="0" fontId="6" fillId="0" borderId="1" xfId="30" applyFill="1" applyBorder="1"/>
    <xf numFmtId="0" fontId="21" fillId="0" borderId="0" xfId="47" applyFont="1" applyFill="1" applyBorder="1" applyAlignment="1">
      <alignment vertical="center"/>
    </xf>
    <xf numFmtId="44" fontId="26" fillId="0" borderId="0" xfId="1" applyFont="1" applyFill="1" applyBorder="1" applyAlignment="1">
      <alignment vertical="center"/>
    </xf>
    <xf numFmtId="0" fontId="21" fillId="0" borderId="0" xfId="47" applyFont="1" applyBorder="1"/>
    <xf numFmtId="0" fontId="21" fillId="0" borderId="0" xfId="47" applyFont="1"/>
    <xf numFmtId="0" fontId="26" fillId="0" borderId="4" xfId="146" applyFont="1" applyBorder="1" applyAlignment="1">
      <alignment horizontal="left" vertical="center" wrapText="1" indent="1"/>
    </xf>
    <xf numFmtId="166" fontId="26" fillId="0" borderId="5" xfId="1" applyNumberFormat="1" applyFont="1" applyBorder="1" applyAlignment="1">
      <alignment horizontal="right" vertical="center" indent="2"/>
    </xf>
    <xf numFmtId="0" fontId="26" fillId="0" borderId="22" xfId="146" applyFont="1" applyBorder="1" applyAlignment="1">
      <alignment horizontal="left" vertical="center" indent="1"/>
    </xf>
    <xf numFmtId="166" fontId="26" fillId="0" borderId="2" xfId="2" applyNumberFormat="1" applyFont="1" applyBorder="1" applyAlignment="1">
      <alignment horizontal="right" vertical="center" indent="2"/>
    </xf>
    <xf numFmtId="166" fontId="26" fillId="0" borderId="1" xfId="2" applyNumberFormat="1" applyFont="1" applyBorder="1" applyAlignment="1">
      <alignment horizontal="right" vertical="center" indent="2"/>
    </xf>
    <xf numFmtId="0" fontId="23" fillId="0" borderId="0" xfId="47" applyFont="1"/>
    <xf numFmtId="0" fontId="21" fillId="0" borderId="16" xfId="146" applyFont="1" applyBorder="1" applyAlignment="1">
      <alignment horizontal="left" vertical="center" indent="1"/>
    </xf>
    <xf numFmtId="166" fontId="21" fillId="0" borderId="20" xfId="146" applyNumberFormat="1" applyFont="1" applyBorder="1" applyAlignment="1">
      <alignment horizontal="right" vertical="center" indent="2"/>
    </xf>
    <xf numFmtId="10" fontId="21" fillId="0" borderId="21" xfId="2" applyNumberFormat="1" applyFont="1" applyBorder="1" applyAlignment="1">
      <alignment horizontal="right" vertical="center" indent="2"/>
    </xf>
    <xf numFmtId="0" fontId="26" fillId="0" borderId="14" xfId="146" applyFont="1" applyBorder="1" applyAlignment="1">
      <alignment horizontal="left" vertical="center" indent="1"/>
    </xf>
    <xf numFmtId="166" fontId="26" fillId="0" borderId="17" xfId="2" applyNumberFormat="1" applyFont="1" applyBorder="1" applyAlignment="1">
      <alignment horizontal="right" vertical="center" indent="2"/>
    </xf>
    <xf numFmtId="0" fontId="26" fillId="0" borderId="15" xfId="146" applyFont="1" applyBorder="1" applyAlignment="1">
      <alignment horizontal="left" vertical="center" indent="1"/>
    </xf>
    <xf numFmtId="166" fontId="26" fillId="0" borderId="1" xfId="146" applyNumberFormat="1" applyFont="1" applyBorder="1" applyAlignment="1">
      <alignment horizontal="right" vertical="center" indent="2"/>
    </xf>
    <xf numFmtId="10" fontId="26" fillId="0" borderId="19" xfId="146" applyNumberFormat="1" applyFont="1" applyBorder="1" applyAlignment="1">
      <alignment horizontal="right" vertical="center" indent="2"/>
    </xf>
    <xf numFmtId="10" fontId="21" fillId="0" borderId="20" xfId="146" applyNumberFormat="1" applyFont="1" applyBorder="1" applyAlignment="1">
      <alignment horizontal="right" vertical="center" indent="2"/>
    </xf>
    <xf numFmtId="169" fontId="23" fillId="0" borderId="0" xfId="47" applyNumberFormat="1" applyFont="1"/>
    <xf numFmtId="0" fontId="1" fillId="0" borderId="0" xfId="47" applyFont="1"/>
    <xf numFmtId="0" fontId="26" fillId="0" borderId="14" xfId="28" applyFont="1" applyFill="1" applyBorder="1" applyAlignment="1">
      <alignment horizontal="left" vertical="center" indent="1"/>
    </xf>
    <xf numFmtId="166" fontId="26" fillId="0" borderId="18" xfId="2" applyNumberFormat="1" applyFont="1" applyFill="1" applyBorder="1" applyAlignment="1">
      <alignment horizontal="right" vertical="center" indent="2"/>
    </xf>
    <xf numFmtId="0" fontId="23" fillId="0" borderId="0" xfId="47" applyFont="1" applyBorder="1"/>
    <xf numFmtId="0" fontId="26" fillId="0" borderId="15" xfId="28" applyFont="1" applyFill="1" applyBorder="1" applyAlignment="1">
      <alignment horizontal="left" vertical="center" indent="1"/>
    </xf>
    <xf numFmtId="166" fontId="26" fillId="0" borderId="19" xfId="2" applyNumberFormat="1" applyFont="1" applyFill="1" applyBorder="1" applyAlignment="1">
      <alignment horizontal="right" vertical="center" indent="2"/>
    </xf>
    <xf numFmtId="0" fontId="21" fillId="0" borderId="16" xfId="28" applyFont="1" applyFill="1" applyBorder="1" applyAlignment="1">
      <alignment horizontal="left" vertical="center" indent="1"/>
    </xf>
    <xf numFmtId="166" fontId="21" fillId="0" borderId="21" xfId="2" applyNumberFormat="1" applyFont="1" applyBorder="1" applyAlignment="1">
      <alignment horizontal="right" vertical="center" indent="2"/>
    </xf>
    <xf numFmtId="164" fontId="16" fillId="0" borderId="0" xfId="4" applyNumberFormat="1" applyAlignment="1">
      <alignment wrapText="1"/>
    </xf>
    <xf numFmtId="0" fontId="21" fillId="0" borderId="0" xfId="47" applyFont="1" applyAlignment="1">
      <alignment vertical="center"/>
    </xf>
    <xf numFmtId="0" fontId="26" fillId="0" borderId="14" xfId="47" applyFont="1" applyBorder="1" applyAlignment="1">
      <alignment horizontal="center" vertical="center" wrapText="1"/>
    </xf>
    <xf numFmtId="0" fontId="26" fillId="0" borderId="15" xfId="47" applyFont="1" applyFill="1" applyBorder="1" applyAlignment="1">
      <alignment horizontal="left" vertical="center" indent="1"/>
    </xf>
    <xf numFmtId="0" fontId="26" fillId="0" borderId="16" xfId="146" applyFont="1" applyFill="1" applyBorder="1" applyAlignment="1">
      <alignment horizontal="left" vertical="center" indent="1"/>
    </xf>
    <xf numFmtId="0" fontId="24" fillId="0" borderId="0" xfId="47" applyFont="1" applyAlignment="1">
      <alignment wrapText="1"/>
    </xf>
    <xf numFmtId="0" fontId="24" fillId="13" borderId="3" xfId="47" applyFont="1" applyFill="1" applyBorder="1" applyAlignment="1" applyProtection="1">
      <alignment wrapText="1"/>
      <protection locked="0"/>
    </xf>
    <xf numFmtId="44" fontId="24" fillId="0" borderId="3" xfId="1" applyFont="1" applyBorder="1" applyAlignment="1">
      <alignment vertical="center"/>
    </xf>
    <xf numFmtId="0" fontId="21" fillId="0" borderId="3" xfId="47" applyFont="1" applyBorder="1"/>
    <xf numFmtId="0" fontId="26" fillId="0" borderId="1" xfId="0" applyFont="1" applyFill="1" applyBorder="1" applyAlignment="1" applyProtection="1">
      <alignment horizontal="left" vertical="center" wrapText="1" indent="1"/>
    </xf>
    <xf numFmtId="0" fontId="4" fillId="0" borderId="9" xfId="64" applyFont="1" applyFill="1" applyBorder="1"/>
    <xf numFmtId="0" fontId="1" fillId="14" borderId="1" xfId="64" applyFont="1" applyFill="1" applyBorder="1"/>
    <xf numFmtId="0" fontId="25" fillId="0" borderId="0" xfId="15" applyFont="1" applyFill="1" applyAlignment="1">
      <alignment wrapText="1"/>
    </xf>
    <xf numFmtId="9" fontId="0" fillId="0" borderId="0" xfId="2" applyFont="1" applyFill="1" applyAlignment="1">
      <alignment horizontal="right"/>
    </xf>
    <xf numFmtId="168" fontId="0" fillId="0" borderId="0" xfId="2" applyNumberFormat="1" applyFont="1" applyAlignment="1">
      <alignment horizontal="center"/>
    </xf>
    <xf numFmtId="49" fontId="0" fillId="0" borderId="0" xfId="0" applyNumberFormat="1" applyAlignment="1">
      <alignment horizontal="left" indent="1"/>
    </xf>
    <xf numFmtId="0" fontId="23" fillId="0" borderId="0" xfId="0" applyFont="1" applyAlignment="1">
      <alignment horizontal="left" indent="1"/>
    </xf>
    <xf numFmtId="168" fontId="23" fillId="3" borderId="0" xfId="0" applyNumberFormat="1" applyFont="1" applyFill="1" applyBorder="1" applyAlignment="1" applyProtection="1">
      <alignment horizontal="center"/>
    </xf>
    <xf numFmtId="168" fontId="23" fillId="0" borderId="0" xfId="0" applyNumberFormat="1" applyFont="1" applyFill="1" applyBorder="1" applyAlignment="1" applyProtection="1">
      <alignment horizontal="center"/>
    </xf>
    <xf numFmtId="9" fontId="0" fillId="0" borderId="0" xfId="2" applyFont="1" applyAlignment="1">
      <alignment horizontal="right"/>
    </xf>
    <xf numFmtId="0" fontId="29" fillId="0" borderId="0" xfId="15" applyFont="1" applyFill="1" applyAlignment="1">
      <alignment wrapText="1"/>
    </xf>
    <xf numFmtId="0" fontId="30" fillId="0" borderId="0" xfId="15" applyFont="1" applyFill="1" applyAlignment="1">
      <alignment horizontal="left" wrapText="1" indent="1"/>
    </xf>
    <xf numFmtId="0" fontId="19" fillId="0" borderId="0" xfId="15" applyFont="1" applyFill="1" applyAlignment="1" applyProtection="1">
      <alignment vertical="center" wrapText="1"/>
    </xf>
    <xf numFmtId="0" fontId="25" fillId="0" borderId="0" xfId="15" applyFont="1" applyFill="1" applyAlignment="1" applyProtection="1">
      <alignment horizontal="left" wrapText="1" indent="1"/>
    </xf>
    <xf numFmtId="0" fontId="25" fillId="0" borderId="0" xfId="15" applyFont="1" applyFill="1" applyBorder="1" applyAlignment="1" applyProtection="1">
      <alignment horizontal="center"/>
    </xf>
    <xf numFmtId="0" fontId="25" fillId="0" borderId="3" xfId="15" applyFont="1" applyFill="1" applyBorder="1" applyAlignment="1" applyProtection="1">
      <alignment horizontal="center"/>
    </xf>
    <xf numFmtId="0" fontId="25" fillId="0" borderId="0" xfId="15" applyFont="1" applyFill="1" applyAlignment="1" applyProtection="1">
      <alignment horizontal="center"/>
    </xf>
    <xf numFmtId="0" fontId="25" fillId="0" borderId="0" xfId="15" applyFont="1" applyFill="1" applyAlignment="1" applyProtection="1">
      <alignment horizontal="center" wrapText="1"/>
    </xf>
    <xf numFmtId="0" fontId="25" fillId="9" borderId="0" xfId="15" applyFont="1" applyFill="1" applyAlignment="1">
      <alignment wrapText="1"/>
    </xf>
    <xf numFmtId="0" fontId="19" fillId="0" borderId="0" xfId="15" applyFill="1" applyAlignment="1" applyProtection="1">
      <alignment horizontal="left" vertical="center" wrapText="1" indent="1"/>
    </xf>
    <xf numFmtId="3" fontId="19" fillId="3" borderId="10" xfId="15" applyNumberFormat="1" applyFill="1" applyBorder="1" applyAlignment="1" applyProtection="1">
      <alignment vertical="center" wrapText="1"/>
    </xf>
    <xf numFmtId="0" fontId="25" fillId="3" borderId="1" xfId="15" applyFont="1" applyFill="1" applyBorder="1" applyAlignment="1" applyProtection="1">
      <alignment horizontal="center" vertical="center" wrapText="1"/>
    </xf>
    <xf numFmtId="0" fontId="19" fillId="0" borderId="0" xfId="15" applyFont="1" applyFill="1" applyAlignment="1">
      <alignment horizontal="left" vertical="center" wrapText="1" indent="1"/>
    </xf>
    <xf numFmtId="0" fontId="25" fillId="0" borderId="0" xfId="15" applyFont="1" applyFill="1" applyBorder="1" applyAlignment="1" applyProtection="1">
      <alignment horizontal="center" vertical="center" wrapText="1"/>
    </xf>
    <xf numFmtId="3" fontId="19" fillId="0" borderId="0" xfId="15" applyNumberFormat="1" applyFill="1" applyBorder="1" applyAlignment="1" applyProtection="1">
      <alignment vertical="center" wrapText="1"/>
    </xf>
    <xf numFmtId="0" fontId="19" fillId="0" borderId="0" xfId="15" applyFont="1" applyFill="1" applyAlignment="1">
      <alignment horizontal="left" wrapText="1" indent="1"/>
    </xf>
    <xf numFmtId="0" fontId="25" fillId="0" borderId="0" xfId="15" applyFont="1" applyFill="1" applyAlignment="1">
      <alignment horizontal="left" wrapText="1" indent="1"/>
    </xf>
    <xf numFmtId="0" fontId="25" fillId="0" borderId="0" xfId="15" applyFont="1" applyFill="1" applyBorder="1" applyAlignment="1">
      <alignment horizontal="left" wrapText="1" indent="1"/>
    </xf>
    <xf numFmtId="0" fontId="19" fillId="0" borderId="0" xfId="15" applyFont="1" applyFill="1" applyBorder="1" applyAlignment="1">
      <alignment horizontal="left" wrapText="1" indent="1"/>
    </xf>
    <xf numFmtId="0" fontId="19" fillId="0" borderId="0" xfId="15" applyFill="1" applyAlignment="1">
      <alignment horizontal="left" wrapText="1" indent="1"/>
    </xf>
    <xf numFmtId="0" fontId="29" fillId="0" borderId="0" xfId="15" applyFont="1" applyFill="1" applyAlignment="1">
      <alignment horizontal="left" wrapText="1"/>
    </xf>
    <xf numFmtId="0" fontId="45" fillId="0" borderId="0" xfId="15" applyFont="1" applyFill="1" applyAlignment="1">
      <alignment wrapText="1"/>
    </xf>
    <xf numFmtId="0" fontId="45" fillId="0" borderId="0" xfId="15" applyFont="1" applyAlignment="1">
      <alignment wrapText="1"/>
    </xf>
    <xf numFmtId="0" fontId="25" fillId="0" borderId="0" xfId="15" applyFont="1" applyFill="1" applyBorder="1" applyAlignment="1" applyProtection="1">
      <alignment horizontal="left" vertical="center" wrapText="1" indent="1"/>
    </xf>
    <xf numFmtId="0" fontId="19" fillId="0" borderId="0" xfId="15" applyFill="1" applyAlignment="1" applyProtection="1">
      <alignment vertical="center" wrapText="1"/>
    </xf>
    <xf numFmtId="0" fontId="19" fillId="0" borderId="0" xfId="15" applyFill="1" applyBorder="1" applyAlignment="1" applyProtection="1">
      <alignment horizontal="left" vertical="center" wrapText="1" indent="1"/>
    </xf>
    <xf numFmtId="0" fontId="25" fillId="0" borderId="0" xfId="15" applyFont="1" applyFill="1" applyAlignment="1" applyProtection="1">
      <alignment horizontal="left" vertical="center" wrapText="1" indent="1"/>
    </xf>
    <xf numFmtId="1" fontId="25" fillId="3" borderId="9" xfId="15" applyNumberFormat="1" applyFont="1" applyFill="1" applyBorder="1" applyAlignment="1" applyProtection="1">
      <alignment horizontal="center" vertical="center" wrapText="1"/>
    </xf>
    <xf numFmtId="9" fontId="25" fillId="3" borderId="1" xfId="2" applyFont="1" applyFill="1" applyBorder="1" applyAlignment="1" applyProtection="1">
      <alignment horizontal="center" vertical="center" wrapText="1"/>
    </xf>
    <xf numFmtId="0" fontId="25" fillId="0" borderId="0" xfId="15" applyFont="1" applyAlignment="1">
      <alignment vertical="center" wrapText="1"/>
    </xf>
    <xf numFmtId="9" fontId="25" fillId="13" borderId="9" xfId="2" applyFont="1" applyFill="1" applyBorder="1" applyAlignment="1" applyProtection="1">
      <alignment horizontal="center" vertical="center" wrapText="1"/>
      <protection locked="0"/>
    </xf>
    <xf numFmtId="9" fontId="25" fillId="3" borderId="9" xfId="15" applyNumberFormat="1" applyFont="1" applyFill="1" applyBorder="1" applyAlignment="1" applyProtection="1">
      <alignment horizontal="center" vertical="center" wrapText="1"/>
    </xf>
    <xf numFmtId="9" fontId="25" fillId="3" borderId="1" xfId="15" applyNumberFormat="1" applyFont="1" applyFill="1" applyBorder="1" applyAlignment="1" applyProtection="1">
      <alignment horizontal="center" vertical="center" wrapText="1"/>
    </xf>
    <xf numFmtId="9" fontId="25" fillId="13" borderId="9" xfId="15" applyNumberFormat="1" applyFont="1" applyFill="1" applyBorder="1" applyAlignment="1" applyProtection="1">
      <alignment horizontal="center" vertical="center" wrapText="1"/>
      <protection locked="0"/>
    </xf>
    <xf numFmtId="1" fontId="25" fillId="3" borderId="8" xfId="15" applyNumberFormat="1" applyFont="1" applyFill="1" applyBorder="1" applyAlignment="1" applyProtection="1">
      <alignment horizontal="right" vertical="center" wrapText="1" indent="9"/>
    </xf>
    <xf numFmtId="9" fontId="25" fillId="3" borderId="0" xfId="2" applyFont="1" applyFill="1" applyBorder="1" applyAlignment="1" applyProtection="1">
      <alignment horizontal="center" vertical="center" wrapText="1"/>
    </xf>
    <xf numFmtId="0" fontId="46" fillId="0" borderId="0" xfId="0" applyFont="1"/>
    <xf numFmtId="0" fontId="30" fillId="0" borderId="0" xfId="15" applyFont="1" applyFill="1" applyAlignment="1">
      <alignment wrapText="1"/>
    </xf>
    <xf numFmtId="0" fontId="19" fillId="0" borderId="0" xfId="15" applyFill="1" applyAlignment="1">
      <alignment wrapText="1"/>
    </xf>
    <xf numFmtId="0" fontId="19" fillId="0" borderId="0" xfId="15" applyFill="1" applyAlignment="1"/>
    <xf numFmtId="0" fontId="30" fillId="0" borderId="0" xfId="15" applyFont="1" applyFill="1" applyAlignment="1">
      <alignment horizontal="left" wrapText="1"/>
    </xf>
    <xf numFmtId="0" fontId="19" fillId="0" borderId="0" xfId="15" applyFont="1" applyFill="1" applyAlignment="1">
      <alignment horizontal="left" wrapText="1"/>
    </xf>
    <xf numFmtId="0" fontId="25" fillId="8" borderId="1" xfId="15" applyFont="1" applyFill="1" applyBorder="1" applyAlignment="1" applyProtection="1">
      <alignment horizontal="center" vertical="center" wrapText="1"/>
    </xf>
    <xf numFmtId="0" fontId="25" fillId="13" borderId="1" xfId="15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left"/>
    </xf>
    <xf numFmtId="14" fontId="23" fillId="0" borderId="3" xfId="0" applyNumberFormat="1" applyFont="1" applyFill="1" applyBorder="1" applyAlignment="1" applyProtection="1">
      <alignment horizontal="left"/>
    </xf>
    <xf numFmtId="0" fontId="30" fillId="0" borderId="0" xfId="15" applyFont="1" applyFill="1" applyAlignment="1">
      <alignment horizontal="left" vertical="center" wrapText="1"/>
    </xf>
    <xf numFmtId="0" fontId="19" fillId="0" borderId="0" xfId="15" applyFont="1" applyFill="1" applyAlignment="1" applyProtection="1">
      <alignment horizontal="left" vertical="center" wrapText="1" indent="1"/>
    </xf>
    <xf numFmtId="0" fontId="25" fillId="3" borderId="9" xfId="15" applyFont="1" applyFill="1" applyBorder="1" applyAlignment="1" applyProtection="1">
      <alignment horizontal="center" vertical="center" wrapText="1"/>
    </xf>
    <xf numFmtId="0" fontId="47" fillId="0" borderId="0" xfId="7" applyFont="1" applyAlignment="1">
      <alignment vertical="center" wrapText="1"/>
    </xf>
    <xf numFmtId="9" fontId="0" fillId="0" borderId="0" xfId="2" applyFont="1" applyFill="1" applyBorder="1" applyAlignment="1">
      <alignment horizontal="right"/>
    </xf>
    <xf numFmtId="0" fontId="0" fillId="0" borderId="0" xfId="0" applyFill="1" applyBorder="1"/>
    <xf numFmtId="168" fontId="0" fillId="0" borderId="0" xfId="2" applyNumberFormat="1" applyFont="1" applyBorder="1" applyAlignment="1">
      <alignment horizontal="center"/>
    </xf>
    <xf numFmtId="0" fontId="0" fillId="0" borderId="0" xfId="0" applyBorder="1"/>
    <xf numFmtId="0" fontId="21" fillId="0" borderId="0" xfId="0" applyFont="1" applyAlignment="1">
      <alignment horizontal="left" wrapText="1" indent="1"/>
    </xf>
    <xf numFmtId="0" fontId="23" fillId="0" borderId="3" xfId="0" applyFont="1" applyBorder="1"/>
    <xf numFmtId="0" fontId="21" fillId="0" borderId="0" xfId="0" applyFont="1" applyBorder="1" applyAlignment="1">
      <alignment horizontal="left" vertical="center" wrapText="1" indent="1"/>
    </xf>
    <xf numFmtId="0" fontId="23" fillId="0" borderId="7" xfId="0" applyFont="1" applyBorder="1"/>
    <xf numFmtId="0" fontId="0" fillId="0" borderId="7" xfId="0" applyFill="1" applyBorder="1"/>
    <xf numFmtId="0" fontId="19" fillId="9" borderId="0" xfId="15" applyFill="1" applyBorder="1" applyAlignment="1">
      <alignment wrapText="1"/>
    </xf>
    <xf numFmtId="9" fontId="25" fillId="3" borderId="1" xfId="2" applyNumberFormat="1" applyFont="1" applyFill="1" applyBorder="1" applyAlignment="1" applyProtection="1">
      <alignment horizontal="center" vertical="center" wrapText="1"/>
    </xf>
    <xf numFmtId="0" fontId="23" fillId="0" borderId="0" xfId="0" applyFont="1" applyBorder="1"/>
    <xf numFmtId="0" fontId="27" fillId="0" borderId="0" xfId="15" applyFont="1" applyFill="1" applyBorder="1" applyAlignment="1" applyProtection="1">
      <alignment horizontal="left" vertical="center" wrapText="1" indent="1"/>
    </xf>
    <xf numFmtId="0" fontId="31" fillId="0" borderId="0" xfId="15" applyFont="1" applyFill="1" applyAlignment="1" applyProtection="1">
      <alignment wrapText="1"/>
    </xf>
    <xf numFmtId="0" fontId="31" fillId="0" borderId="0" xfId="15" applyFont="1" applyFill="1" applyAlignment="1">
      <alignment wrapText="1"/>
    </xf>
    <xf numFmtId="0" fontId="31" fillId="0" borderId="0" xfId="15" applyFont="1" applyAlignment="1">
      <alignment wrapText="1"/>
    </xf>
    <xf numFmtId="0" fontId="27" fillId="0" borderId="0" xfId="15" applyFont="1" applyFill="1" applyBorder="1" applyAlignment="1" applyProtection="1">
      <alignment horizontal="left" vertical="top" wrapText="1" indent="1"/>
    </xf>
    <xf numFmtId="0" fontId="31" fillId="0" borderId="0" xfId="15" applyFont="1" applyFill="1" applyAlignment="1">
      <alignment vertical="center" wrapText="1"/>
    </xf>
    <xf numFmtId="0" fontId="31" fillId="0" borderId="0" xfId="15" applyFont="1" applyFill="1" applyAlignment="1">
      <alignment vertical="top" wrapText="1"/>
    </xf>
    <xf numFmtId="0" fontId="31" fillId="0" borderId="0" xfId="15" applyFont="1" applyAlignment="1">
      <alignment vertical="top" wrapText="1"/>
    </xf>
    <xf numFmtId="0" fontId="25" fillId="0" borderId="0" xfId="15" applyFont="1" applyFill="1" applyBorder="1" applyAlignment="1" applyProtection="1">
      <alignment horizontal="left" vertical="top" wrapText="1" indent="1"/>
    </xf>
    <xf numFmtId="0" fontId="25" fillId="0" borderId="0" xfId="15" applyFont="1" applyFill="1" applyAlignment="1" applyProtection="1">
      <alignment vertical="top" wrapText="1"/>
    </xf>
    <xf numFmtId="0" fontId="19" fillId="0" borderId="0" xfId="15" applyAlignment="1">
      <alignment vertical="top" wrapText="1"/>
    </xf>
    <xf numFmtId="0" fontId="49" fillId="0" borderId="0" xfId="15" applyFont="1" applyFill="1" applyBorder="1" applyAlignment="1" applyProtection="1">
      <alignment horizontal="left" vertical="center" wrapText="1"/>
    </xf>
    <xf numFmtId="0" fontId="25" fillId="0" borderId="1" xfId="15" applyFont="1" applyFill="1" applyBorder="1" applyAlignment="1" applyProtection="1">
      <alignment horizontal="center" vertical="center" wrapText="1"/>
    </xf>
    <xf numFmtId="9" fontId="29" fillId="0" borderId="0" xfId="15" applyNumberFormat="1" applyFont="1" applyFill="1" applyBorder="1" applyAlignment="1" applyProtection="1">
      <alignment horizontal="left" vertical="center" wrapText="1" indent="1"/>
    </xf>
    <xf numFmtId="1" fontId="29" fillId="3" borderId="0" xfId="15" applyNumberFormat="1" applyFont="1" applyFill="1" applyBorder="1" applyAlignment="1" applyProtection="1">
      <alignment horizontal="left" vertical="center" wrapText="1" indent="1"/>
    </xf>
    <xf numFmtId="0" fontId="25" fillId="0" borderId="0" xfId="15" applyFont="1" applyAlignment="1" applyProtection="1">
      <alignment horizontal="left" vertical="center" wrapText="1" indent="1"/>
    </xf>
    <xf numFmtId="0" fontId="25" fillId="3" borderId="9" xfId="15" applyFont="1" applyFill="1" applyBorder="1" applyAlignment="1" applyProtection="1">
      <alignment horizontal="center" vertical="center" wrapText="1"/>
    </xf>
    <xf numFmtId="9" fontId="25" fillId="13" borderId="1" xfId="2" applyFont="1" applyFill="1" applyBorder="1" applyAlignment="1" applyProtection="1">
      <alignment horizontal="center" vertical="center" wrapText="1"/>
      <protection locked="0"/>
    </xf>
    <xf numFmtId="9" fontId="25" fillId="13" borderId="1" xfId="15" applyNumberFormat="1" applyFont="1" applyFill="1" applyBorder="1" applyAlignment="1" applyProtection="1">
      <alignment horizontal="center" vertical="center" wrapText="1"/>
      <protection locked="0"/>
    </xf>
    <xf numFmtId="1" fontId="25" fillId="3" borderId="9" xfId="2" applyNumberFormat="1" applyFont="1" applyFill="1" applyBorder="1" applyAlignment="1" applyProtection="1">
      <alignment horizontal="center" vertical="center" wrapText="1"/>
    </xf>
    <xf numFmtId="1" fontId="25" fillId="3" borderId="1" xfId="2" applyNumberFormat="1" applyFont="1" applyFill="1" applyBorder="1" applyAlignment="1" applyProtection="1">
      <alignment horizontal="center" vertical="center" wrapText="1"/>
    </xf>
    <xf numFmtId="1" fontId="25" fillId="0" borderId="0" xfId="15" applyNumberFormat="1" applyFont="1" applyFill="1" applyBorder="1" applyAlignment="1" applyProtection="1">
      <alignment horizontal="right" vertical="center" wrapText="1" indent="9"/>
    </xf>
    <xf numFmtId="0" fontId="19" fillId="0" borderId="0" xfId="15" applyFill="1" applyBorder="1" applyAlignment="1" applyProtection="1">
      <alignment vertical="center" wrapText="1"/>
    </xf>
    <xf numFmtId="44" fontId="24" fillId="0" borderId="1" xfId="1" applyNumberFormat="1" applyFont="1" applyFill="1" applyBorder="1" applyAlignment="1" applyProtection="1">
      <alignment vertical="center"/>
    </xf>
    <xf numFmtId="44" fontId="26" fillId="2" borderId="1" xfId="1" applyNumberFormat="1" applyFont="1" applyFill="1" applyBorder="1" applyAlignment="1" applyProtection="1">
      <alignment vertical="center"/>
    </xf>
    <xf numFmtId="44" fontId="26" fillId="3" borderId="1" xfId="1" applyNumberFormat="1" applyFont="1" applyFill="1" applyBorder="1" applyAlignment="1" applyProtection="1">
      <alignment vertical="center"/>
    </xf>
    <xf numFmtId="0" fontId="25" fillId="13" borderId="9" xfId="15" applyFont="1" applyFill="1" applyBorder="1" applyAlignment="1" applyProtection="1">
      <alignment horizontal="left" vertical="center" wrapText="1" indent="1"/>
      <protection locked="0"/>
    </xf>
    <xf numFmtId="0" fontId="25" fillId="13" borderId="7" xfId="15" applyFont="1" applyFill="1" applyBorder="1" applyAlignment="1" applyProtection="1">
      <alignment horizontal="left" vertical="center" wrapText="1" indent="1"/>
      <protection locked="0"/>
    </xf>
    <xf numFmtId="0" fontId="25" fillId="13" borderId="10" xfId="15" applyFont="1" applyFill="1" applyBorder="1" applyAlignment="1" applyProtection="1">
      <alignment horizontal="left" vertical="center" wrapText="1" indent="1"/>
      <protection locked="0"/>
    </xf>
    <xf numFmtId="0" fontId="19" fillId="0" borderId="11" xfId="15" applyFont="1" applyFill="1" applyBorder="1" applyAlignment="1">
      <alignment horizontal="right" vertical="center" wrapText="1"/>
    </xf>
    <xf numFmtId="0" fontId="19" fillId="0" borderId="0" xfId="15" applyFont="1" applyFill="1" applyAlignment="1">
      <alignment horizontal="right" vertical="center" wrapText="1"/>
    </xf>
    <xf numFmtId="49" fontId="25" fillId="13" borderId="9" xfId="15" applyNumberFormat="1" applyFont="1" applyFill="1" applyBorder="1" applyAlignment="1" applyProtection="1">
      <alignment horizontal="left" vertical="center" wrapText="1" indent="1"/>
      <protection locked="0"/>
    </xf>
    <xf numFmtId="49" fontId="25" fillId="13" borderId="10" xfId="15" applyNumberFormat="1" applyFont="1" applyFill="1" applyBorder="1" applyAlignment="1" applyProtection="1">
      <alignment horizontal="left" vertical="center" wrapText="1" indent="1"/>
      <protection locked="0"/>
    </xf>
    <xf numFmtId="0" fontId="25" fillId="0" borderId="0" xfId="15" applyFont="1" applyFill="1" applyAlignment="1">
      <alignment horizontal="center" wrapText="1"/>
    </xf>
    <xf numFmtId="0" fontId="30" fillId="0" borderId="0" xfId="15" applyFont="1" applyFill="1" applyAlignment="1">
      <alignment wrapText="1"/>
    </xf>
    <xf numFmtId="0" fontId="19" fillId="0" borderId="0" xfId="15" applyFill="1" applyAlignment="1">
      <alignment wrapText="1"/>
    </xf>
    <xf numFmtId="0" fontId="30" fillId="0" borderId="0" xfId="15" applyFont="1" applyFill="1" applyAlignment="1"/>
    <xf numFmtId="0" fontId="19" fillId="0" borderId="0" xfId="15" applyFill="1" applyAlignment="1"/>
    <xf numFmtId="14" fontId="25" fillId="13" borderId="9" xfId="15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0" xfId="7" applyFont="1" applyFill="1" applyAlignment="1"/>
    <xf numFmtId="0" fontId="30" fillId="0" borderId="0" xfId="7" applyFont="1" applyFill="1" applyAlignment="1"/>
    <xf numFmtId="0" fontId="29" fillId="0" borderId="0" xfId="7" applyFont="1" applyFill="1" applyAlignment="1">
      <alignment horizontal="right"/>
    </xf>
    <xf numFmtId="0" fontId="25" fillId="8" borderId="9" xfId="7" applyFont="1" applyFill="1" applyBorder="1" applyAlignment="1" applyProtection="1">
      <alignment horizontal="center" vertical="center" wrapText="1"/>
    </xf>
    <xf numFmtId="0" fontId="25" fillId="8" borderId="10" xfId="7" applyFont="1" applyFill="1" applyBorder="1" applyAlignment="1" applyProtection="1">
      <alignment horizontal="center" vertical="center" wrapText="1"/>
    </xf>
    <xf numFmtId="0" fontId="19" fillId="3" borderId="13" xfId="7" applyFont="1" applyFill="1" applyBorder="1" applyAlignment="1" applyProtection="1">
      <alignment horizontal="right" vertical="center" wrapText="1" indent="1"/>
    </xf>
    <xf numFmtId="0" fontId="25" fillId="3" borderId="3" xfId="7" applyFont="1" applyFill="1" applyBorder="1" applyAlignment="1" applyProtection="1">
      <alignment horizontal="right" vertical="center" wrapText="1" indent="1"/>
    </xf>
    <xf numFmtId="0" fontId="25" fillId="13" borderId="1" xfId="7" applyFont="1" applyFill="1" applyBorder="1" applyAlignment="1" applyProtection="1">
      <alignment horizontal="center" vertical="center" wrapText="1"/>
      <protection locked="0"/>
    </xf>
    <xf numFmtId="0" fontId="19" fillId="0" borderId="11" xfId="7" applyFont="1" applyFill="1" applyBorder="1" applyAlignment="1" applyProtection="1">
      <alignment horizontal="right" vertical="center" wrapText="1" indent="1"/>
    </xf>
    <xf numFmtId="0" fontId="19" fillId="0" borderId="0" xfId="7" applyFont="1" applyFill="1" applyAlignment="1" applyProtection="1">
      <alignment horizontal="right" vertical="center" wrapText="1" indent="1"/>
    </xf>
    <xf numFmtId="0" fontId="25" fillId="13" borderId="9" xfId="7" applyFont="1" applyFill="1" applyBorder="1" applyAlignment="1" applyProtection="1">
      <alignment horizontal="left" vertical="center" wrapText="1" indent="1"/>
      <protection locked="0"/>
    </xf>
    <xf numFmtId="0" fontId="25" fillId="13" borderId="10" xfId="7" applyFont="1" applyFill="1" applyBorder="1" applyAlignment="1" applyProtection="1">
      <alignment horizontal="left" vertical="center" wrapText="1" indent="1"/>
      <protection locked="0"/>
    </xf>
    <xf numFmtId="0" fontId="25" fillId="13" borderId="7" xfId="7" applyFont="1" applyFill="1" applyBorder="1" applyAlignment="1" applyProtection="1">
      <alignment horizontal="left" vertical="center" wrapText="1" indent="1"/>
      <protection locked="0"/>
    </xf>
    <xf numFmtId="10" fontId="25" fillId="13" borderId="9" xfId="2" applyNumberFormat="1" applyFont="1" applyFill="1" applyBorder="1" applyAlignment="1" applyProtection="1">
      <alignment horizontal="center" vertical="center" wrapText="1"/>
      <protection locked="0"/>
    </xf>
    <xf numFmtId="10" fontId="25" fillId="13" borderId="10" xfId="2" applyNumberFormat="1" applyFont="1" applyFill="1" applyBorder="1" applyAlignment="1" applyProtection="1">
      <alignment horizontal="center" vertical="center" wrapText="1"/>
      <protection locked="0"/>
    </xf>
    <xf numFmtId="0" fontId="25" fillId="3" borderId="9" xfId="7" applyFont="1" applyFill="1" applyBorder="1" applyAlignment="1" applyProtection="1">
      <alignment horizontal="center" vertical="center" wrapText="1"/>
    </xf>
    <xf numFmtId="0" fontId="25" fillId="3" borderId="7" xfId="7" applyFont="1" applyFill="1" applyBorder="1" applyAlignment="1" applyProtection="1">
      <alignment horizontal="center" vertical="center" wrapText="1"/>
    </xf>
    <xf numFmtId="0" fontId="25" fillId="3" borderId="10" xfId="7" applyFont="1" applyFill="1" applyBorder="1" applyAlignment="1" applyProtection="1">
      <alignment horizontal="center" vertical="center" wrapText="1"/>
    </xf>
    <xf numFmtId="0" fontId="25" fillId="0" borderId="0" xfId="15" applyFont="1" applyFill="1" applyBorder="1" applyAlignment="1" applyProtection="1">
      <alignment horizontal="left" wrapText="1"/>
    </xf>
    <xf numFmtId="1" fontId="25" fillId="13" borderId="9" xfId="15" applyNumberFormat="1" applyFont="1" applyFill="1" applyBorder="1" applyAlignment="1" applyProtection="1">
      <alignment horizontal="center" wrapText="1"/>
      <protection locked="0"/>
    </xf>
    <xf numFmtId="1" fontId="25" fillId="13" borderId="10" xfId="15" applyNumberFormat="1" applyFont="1" applyFill="1" applyBorder="1" applyAlignment="1" applyProtection="1">
      <alignment horizontal="center" wrapText="1"/>
      <protection locked="0"/>
    </xf>
    <xf numFmtId="1" fontId="25" fillId="0" borderId="9" xfId="15" applyNumberFormat="1" applyFont="1" applyFill="1" applyBorder="1" applyAlignment="1" applyProtection="1">
      <alignment horizontal="center" wrapText="1"/>
    </xf>
    <xf numFmtId="1" fontId="25" fillId="0" borderId="10" xfId="15" applyNumberFormat="1" applyFont="1" applyFill="1" applyBorder="1" applyAlignment="1" applyProtection="1">
      <alignment horizontal="center" wrapText="1"/>
    </xf>
    <xf numFmtId="0" fontId="19" fillId="0" borderId="0" xfId="15" applyFont="1" applyFill="1" applyBorder="1" applyAlignment="1">
      <alignment horizontal="center" wrapText="1"/>
    </xf>
    <xf numFmtId="0" fontId="19" fillId="0" borderId="0" xfId="15" applyFont="1" applyFill="1" applyAlignment="1">
      <alignment vertical="center" wrapText="1"/>
    </xf>
    <xf numFmtId="0" fontId="19" fillId="0" borderId="12" xfId="15" applyFont="1" applyFill="1" applyBorder="1" applyAlignment="1">
      <alignment vertical="center" wrapText="1"/>
    </xf>
    <xf numFmtId="0" fontId="19" fillId="0" borderId="11" xfId="15" applyFont="1" applyFill="1" applyBorder="1" applyAlignment="1" applyProtection="1">
      <alignment horizontal="center" vertical="center" wrapText="1"/>
    </xf>
    <xf numFmtId="0" fontId="19" fillId="0" borderId="0" xfId="15" applyFont="1" applyFill="1" applyBorder="1" applyAlignment="1" applyProtection="1">
      <alignment horizontal="center" vertical="center" wrapText="1"/>
    </xf>
    <xf numFmtId="0" fontId="30" fillId="0" borderId="0" xfId="15" applyFont="1" applyFill="1" applyAlignment="1">
      <alignment horizontal="left" wrapText="1"/>
    </xf>
    <xf numFmtId="0" fontId="19" fillId="0" borderId="0" xfId="15" applyFont="1" applyFill="1" applyAlignment="1">
      <alignment horizontal="left" wrapText="1"/>
    </xf>
    <xf numFmtId="0" fontId="19" fillId="0" borderId="9" xfId="15" applyFill="1" applyBorder="1" applyAlignment="1">
      <alignment horizontal="left" vertical="center" wrapText="1"/>
    </xf>
    <xf numFmtId="0" fontId="19" fillId="0" borderId="7" xfId="15" applyFill="1" applyBorder="1" applyAlignment="1">
      <alignment horizontal="left" vertical="center" wrapText="1"/>
    </xf>
    <xf numFmtId="0" fontId="19" fillId="0" borderId="10" xfId="15" applyFill="1" applyBorder="1" applyAlignment="1">
      <alignment horizontal="left" vertical="center" wrapText="1"/>
    </xf>
    <xf numFmtId="14" fontId="25" fillId="13" borderId="9" xfId="15" applyNumberFormat="1" applyFont="1" applyFill="1" applyBorder="1" applyAlignment="1" applyProtection="1">
      <alignment horizontal="center" vertical="center" wrapText="1"/>
      <protection locked="0"/>
    </xf>
    <xf numFmtId="14" fontId="25" fillId="13" borderId="10" xfId="15" applyNumberFormat="1" applyFont="1" applyFill="1" applyBorder="1" applyAlignment="1" applyProtection="1">
      <alignment horizontal="center" vertical="center" wrapText="1"/>
      <protection locked="0"/>
    </xf>
    <xf numFmtId="1" fontId="25" fillId="8" borderId="1" xfId="15" applyNumberFormat="1" applyFont="1" applyFill="1" applyBorder="1" applyAlignment="1" applyProtection="1">
      <alignment horizontal="center" vertical="center" wrapText="1"/>
    </xf>
    <xf numFmtId="9" fontId="19" fillId="13" borderId="9" xfId="2" applyFont="1" applyFill="1" applyBorder="1" applyAlignment="1" applyProtection="1">
      <alignment horizontal="center" wrapText="1"/>
      <protection locked="0"/>
    </xf>
    <xf numFmtId="9" fontId="19" fillId="13" borderId="10" xfId="2" applyFont="1" applyFill="1" applyBorder="1" applyAlignment="1" applyProtection="1">
      <alignment horizontal="center" wrapText="1"/>
      <protection locked="0"/>
    </xf>
    <xf numFmtId="9" fontId="19" fillId="3" borderId="9" xfId="2" applyFont="1" applyFill="1" applyBorder="1" applyAlignment="1" applyProtection="1">
      <alignment horizontal="center" wrapText="1"/>
    </xf>
    <xf numFmtId="9" fontId="19" fillId="3" borderId="10" xfId="2" applyFont="1" applyFill="1" applyBorder="1" applyAlignment="1" applyProtection="1">
      <alignment horizontal="center" wrapText="1"/>
    </xf>
    <xf numFmtId="9" fontId="19" fillId="13" borderId="9" xfId="15" applyNumberFormat="1" applyFill="1" applyBorder="1" applyAlignment="1" applyProtection="1">
      <alignment horizontal="center" wrapText="1"/>
      <protection locked="0"/>
    </xf>
    <xf numFmtId="9" fontId="19" fillId="13" borderId="10" xfId="15" applyNumberFormat="1" applyFill="1" applyBorder="1" applyAlignment="1" applyProtection="1">
      <alignment horizontal="center" wrapText="1"/>
      <protection locked="0"/>
    </xf>
    <xf numFmtId="0" fontId="25" fillId="0" borderId="1" xfId="15" applyFont="1" applyFill="1" applyBorder="1" applyAlignment="1" applyProtection="1">
      <alignment horizontal="center" wrapText="1"/>
    </xf>
    <xf numFmtId="0" fontId="19" fillId="0" borderId="1" xfId="15" applyFill="1" applyBorder="1" applyAlignment="1" applyProtection="1">
      <alignment wrapText="1"/>
    </xf>
    <xf numFmtId="0" fontId="25" fillId="0" borderId="9" xfId="15" applyFont="1" applyFill="1" applyBorder="1" applyAlignment="1" applyProtection="1">
      <alignment horizontal="center" wrapText="1"/>
    </xf>
    <xf numFmtId="0" fontId="25" fillId="0" borderId="10" xfId="15" applyFont="1" applyFill="1" applyBorder="1" applyAlignment="1" applyProtection="1">
      <alignment horizontal="center" wrapText="1"/>
    </xf>
    <xf numFmtId="0" fontId="25" fillId="8" borderId="1" xfId="15" applyFont="1" applyFill="1" applyBorder="1" applyAlignment="1" applyProtection="1">
      <alignment horizontal="center" vertical="center" wrapText="1"/>
    </xf>
    <xf numFmtId="0" fontId="19" fillId="0" borderId="0" xfId="15" applyFill="1" applyAlignment="1">
      <alignment horizontal="left" vertical="center" wrapText="1"/>
    </xf>
    <xf numFmtId="0" fontId="19" fillId="0" borderId="12" xfId="15" applyFill="1" applyBorder="1" applyAlignment="1">
      <alignment horizontal="left" vertical="center" wrapText="1"/>
    </xf>
    <xf numFmtId="0" fontId="25" fillId="13" borderId="1" xfId="15" applyFont="1" applyFill="1" applyBorder="1" applyAlignment="1" applyProtection="1">
      <alignment horizontal="center" vertical="center" wrapText="1"/>
      <protection locked="0"/>
    </xf>
    <xf numFmtId="9" fontId="19" fillId="3" borderId="9" xfId="15" applyNumberFormat="1" applyFill="1" applyBorder="1" applyAlignment="1" applyProtection="1">
      <alignment horizontal="center" wrapText="1"/>
    </xf>
    <xf numFmtId="9" fontId="19" fillId="3" borderId="10" xfId="15" applyNumberFormat="1" applyFill="1" applyBorder="1" applyAlignment="1" applyProtection="1">
      <alignment horizontal="center" wrapText="1"/>
    </xf>
    <xf numFmtId="0" fontId="30" fillId="0" borderId="0" xfId="15" applyFont="1" applyFill="1" applyAlignment="1">
      <alignment horizontal="left" vertical="center" wrapText="1"/>
    </xf>
    <xf numFmtId="0" fontId="19" fillId="0" borderId="0" xfId="15" applyFont="1" applyFill="1" applyAlignment="1">
      <alignment horizontal="left" vertical="center" wrapText="1"/>
    </xf>
    <xf numFmtId="0" fontId="19" fillId="0" borderId="0" xfId="15" applyFont="1" applyFill="1" applyAlignment="1" applyProtection="1">
      <alignment horizontal="left" vertical="center" wrapText="1" indent="1"/>
    </xf>
    <xf numFmtId="0" fontId="19" fillId="0" borderId="12" xfId="15" applyFont="1" applyFill="1" applyBorder="1" applyAlignment="1" applyProtection="1">
      <alignment horizontal="left" vertical="center" wrapText="1" indent="1"/>
    </xf>
    <xf numFmtId="0" fontId="25" fillId="3" borderId="1" xfId="15" applyFont="1" applyFill="1" applyBorder="1" applyAlignment="1" applyProtection="1">
      <alignment horizontal="center" vertical="center" wrapText="1"/>
    </xf>
    <xf numFmtId="0" fontId="31" fillId="0" borderId="0" xfId="15" applyFont="1" applyFill="1" applyAlignment="1" applyProtection="1">
      <alignment vertical="top" wrapText="1"/>
    </xf>
    <xf numFmtId="10" fontId="23" fillId="0" borderId="3" xfId="0" applyNumberFormat="1" applyFont="1" applyFill="1" applyBorder="1" applyAlignment="1" applyProtection="1"/>
    <xf numFmtId="0" fontId="19" fillId="0" borderId="0" xfId="15" applyFont="1" applyFill="1" applyAlignment="1">
      <alignment horizontal="left" vertical="top" wrapText="1"/>
    </xf>
    <xf numFmtId="0" fontId="31" fillId="0" borderId="0" xfId="15" applyFont="1" applyFill="1" applyAlignment="1" applyProtection="1">
      <alignment vertical="center" wrapText="1"/>
    </xf>
    <xf numFmtId="0" fontId="23" fillId="3" borderId="7" xfId="0" applyFont="1" applyFill="1" applyBorder="1" applyAlignment="1">
      <alignment horizontal="left" vertical="center"/>
    </xf>
    <xf numFmtId="0" fontId="23" fillId="3" borderId="3" xfId="0" applyFont="1" applyFill="1" applyBorder="1" applyAlignment="1">
      <alignment horizontal="left"/>
    </xf>
    <xf numFmtId="0" fontId="23" fillId="3" borderId="7" xfId="0" applyFont="1" applyFill="1" applyBorder="1" applyAlignment="1">
      <alignment horizontal="left"/>
    </xf>
    <xf numFmtId="14" fontId="23" fillId="3" borderId="7" xfId="0" applyNumberFormat="1" applyFont="1" applyFill="1" applyBorder="1" applyAlignment="1">
      <alignment horizontal="left"/>
    </xf>
    <xf numFmtId="0" fontId="23" fillId="3" borderId="8" xfId="0" applyFont="1" applyFill="1" applyBorder="1" applyAlignment="1">
      <alignment horizontal="left" vertical="center"/>
    </xf>
    <xf numFmtId="0" fontId="23" fillId="3" borderId="3" xfId="0" applyFont="1" applyFill="1" applyBorder="1" applyAlignment="1">
      <alignment horizontal="left" vertical="center"/>
    </xf>
    <xf numFmtId="0" fontId="1" fillId="0" borderId="8" xfId="47" applyFont="1" applyBorder="1" applyAlignment="1">
      <alignment horizontal="left"/>
    </xf>
    <xf numFmtId="166" fontId="26" fillId="8" borderId="1" xfId="1" applyNumberFormat="1" applyFont="1" applyFill="1" applyBorder="1" applyAlignment="1">
      <alignment horizontal="right" vertical="center" indent="2"/>
    </xf>
    <xf numFmtId="0" fontId="27" fillId="3" borderId="17" xfId="0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 wrapText="1"/>
    </xf>
    <xf numFmtId="166" fontId="26" fillId="0" borderId="1" xfId="1" applyNumberFormat="1" applyFont="1" applyFill="1" applyBorder="1" applyAlignment="1">
      <alignment horizontal="right" vertical="center" indent="2"/>
    </xf>
    <xf numFmtId="166" fontId="26" fillId="0" borderId="19" xfId="1" applyNumberFormat="1" applyFont="1" applyFill="1" applyBorder="1" applyAlignment="1">
      <alignment horizontal="right" vertical="center" indent="2"/>
    </xf>
    <xf numFmtId="9" fontId="26" fillId="0" borderId="20" xfId="1" applyNumberFormat="1" applyFont="1" applyFill="1" applyBorder="1" applyAlignment="1">
      <alignment horizontal="right" vertical="center" indent="2"/>
    </xf>
    <xf numFmtId="9" fontId="26" fillId="0" borderId="21" xfId="1" applyNumberFormat="1" applyFont="1" applyFill="1" applyBorder="1" applyAlignment="1">
      <alignment horizontal="right" vertical="center" indent="2"/>
    </xf>
    <xf numFmtId="0" fontId="27" fillId="3" borderId="1" xfId="0" applyFont="1" applyFill="1" applyBorder="1" applyAlignment="1">
      <alignment horizontal="center" vertical="center" wrapText="1"/>
    </xf>
    <xf numFmtId="166" fontId="26" fillId="8" borderId="1" xfId="1" applyNumberFormat="1" applyFont="1" applyFill="1" applyBorder="1" applyAlignment="1">
      <alignment horizontal="right" vertical="center" wrapText="1" indent="2"/>
    </xf>
    <xf numFmtId="166" fontId="26" fillId="0" borderId="9" xfId="1" applyNumberFormat="1" applyFont="1" applyFill="1" applyBorder="1" applyAlignment="1">
      <alignment horizontal="right" vertical="center" indent="2"/>
    </xf>
    <xf numFmtId="166" fontId="26" fillId="0" borderId="10" xfId="1" applyNumberFormat="1" applyFont="1" applyFill="1" applyBorder="1" applyAlignment="1">
      <alignment horizontal="right" vertical="center" indent="2"/>
    </xf>
  </cellXfs>
  <cellStyles count="147">
    <cellStyle name="Euro" xfId="8"/>
    <cellStyle name="Euro 2" xfId="10"/>
    <cellStyle name="Prozent" xfId="2" builtinId="5"/>
    <cellStyle name="Standard" xfId="0" builtinId="0"/>
    <cellStyle name="Standard 2" xfId="3"/>
    <cellStyle name="Standard 2 10" xfId="30"/>
    <cellStyle name="Standard 2 11" xfId="88"/>
    <cellStyle name="Standard 2 2" xfId="6"/>
    <cellStyle name="Standard 2 2 2" xfId="14"/>
    <cellStyle name="Standard 2 2 2 2" xfId="25"/>
    <cellStyle name="Standard 2 2 2 2 2" xfId="64"/>
    <cellStyle name="Standard 2 2 2 2 2 2" xfId="123"/>
    <cellStyle name="Standard 2 2 2 2 3" xfId="81"/>
    <cellStyle name="Standard 2 2 2 2 3 2" xfId="140"/>
    <cellStyle name="Standard 2 2 2 2 4" xfId="45"/>
    <cellStyle name="Standard 2 2 2 2 5" xfId="103"/>
    <cellStyle name="Standard 2 2 2 3" xfId="56"/>
    <cellStyle name="Standard 2 2 2 3 2" xfId="115"/>
    <cellStyle name="Standard 2 2 2 4" xfId="73"/>
    <cellStyle name="Standard 2 2 2 4 2" xfId="132"/>
    <cellStyle name="Standard 2 2 2 5" xfId="37"/>
    <cellStyle name="Standard 2 2 2 6" xfId="95"/>
    <cellStyle name="Standard 2 2 3" xfId="21"/>
    <cellStyle name="Standard 2 2 3 2" xfId="60"/>
    <cellStyle name="Standard 2 2 3 2 2" xfId="119"/>
    <cellStyle name="Standard 2 2 3 3" xfId="77"/>
    <cellStyle name="Standard 2 2 3 3 2" xfId="136"/>
    <cellStyle name="Standard 2 2 3 4" xfId="41"/>
    <cellStyle name="Standard 2 2 3 5" xfId="99"/>
    <cellStyle name="Standard 2 2 4" xfId="29"/>
    <cellStyle name="Standard 2 2 4 2" xfId="52"/>
    <cellStyle name="Standard 2 2 4 3" xfId="107"/>
    <cellStyle name="Standard 2 2 5" xfId="69"/>
    <cellStyle name="Standard 2 2 5 2" xfId="128"/>
    <cellStyle name="Standard 2 2 6" xfId="87"/>
    <cellStyle name="Standard 2 2 6 2" xfId="145"/>
    <cellStyle name="Standard 2 2 7" xfId="33"/>
    <cellStyle name="Standard 2 2 8" xfId="91"/>
    <cellStyle name="Standard 2 3" xfId="11"/>
    <cellStyle name="Standard 2 3 2" xfId="22"/>
    <cellStyle name="Standard 2 3 2 2" xfId="61"/>
    <cellStyle name="Standard 2 3 2 2 2" xfId="120"/>
    <cellStyle name="Standard 2 3 2 3" xfId="78"/>
    <cellStyle name="Standard 2 3 2 3 2" xfId="137"/>
    <cellStyle name="Standard 2 3 2 4" xfId="42"/>
    <cellStyle name="Standard 2 3 2 5" xfId="100"/>
    <cellStyle name="Standard 2 3 3" xfId="53"/>
    <cellStyle name="Standard 2 3 3 2" xfId="112"/>
    <cellStyle name="Standard 2 3 4" xfId="70"/>
    <cellStyle name="Standard 2 3 4 2" xfId="129"/>
    <cellStyle name="Standard 2 3 5" xfId="34"/>
    <cellStyle name="Standard 2 3 6" xfId="92"/>
    <cellStyle name="Standard 2 4" xfId="16"/>
    <cellStyle name="Standard 2 5" xfId="18"/>
    <cellStyle name="Standard 2 5 2" xfId="57"/>
    <cellStyle name="Standard 2 5 2 2" xfId="116"/>
    <cellStyle name="Standard 2 5 3" xfId="74"/>
    <cellStyle name="Standard 2 5 3 2" xfId="133"/>
    <cellStyle name="Standard 2 5 4" xfId="38"/>
    <cellStyle name="Standard 2 5 5" xfId="96"/>
    <cellStyle name="Standard 2 6" xfId="28"/>
    <cellStyle name="Standard 2 6 2" xfId="84"/>
    <cellStyle name="Standard 2 6 2 2" xfId="143"/>
    <cellStyle name="Standard 2 6 3" xfId="48"/>
    <cellStyle name="Standard 2 6 4" xfId="106"/>
    <cellStyle name="Standard 2 7" xfId="49"/>
    <cellStyle name="Standard 2 7 2" xfId="109"/>
    <cellStyle name="Standard 2 8" xfId="66"/>
    <cellStyle name="Standard 2 8 2" xfId="125"/>
    <cellStyle name="Standard 2 9" xfId="86"/>
    <cellStyle name="Standard 2 9 2" xfId="144"/>
    <cellStyle name="Standard 3" xfId="4"/>
    <cellStyle name="Standard 3 10" xfId="146"/>
    <cellStyle name="Standard 3 2" xfId="12"/>
    <cellStyle name="Standard 3 2 2" xfId="23"/>
    <cellStyle name="Standard 3 2 2 2" xfId="62"/>
    <cellStyle name="Standard 3 2 2 2 2" xfId="121"/>
    <cellStyle name="Standard 3 2 2 3" xfId="79"/>
    <cellStyle name="Standard 3 2 2 3 2" xfId="138"/>
    <cellStyle name="Standard 3 2 2 4" xfId="43"/>
    <cellStyle name="Standard 3 2 2 5" xfId="101"/>
    <cellStyle name="Standard 3 2 3" xfId="54"/>
    <cellStyle name="Standard 3 2 3 2" xfId="113"/>
    <cellStyle name="Standard 3 2 4" xfId="71"/>
    <cellStyle name="Standard 3 2 4 2" xfId="130"/>
    <cellStyle name="Standard 3 2 5" xfId="35"/>
    <cellStyle name="Standard 3 2 6" xfId="93"/>
    <cellStyle name="Standard 3 3" xfId="19"/>
    <cellStyle name="Standard 3 3 2" xfId="58"/>
    <cellStyle name="Standard 3 3 2 2" xfId="117"/>
    <cellStyle name="Standard 3 3 3" xfId="75"/>
    <cellStyle name="Standard 3 3 3 2" xfId="134"/>
    <cellStyle name="Standard 3 3 4" xfId="39"/>
    <cellStyle name="Standard 3 3 5" xfId="97"/>
    <cellStyle name="Standard 3 4" xfId="47"/>
    <cellStyle name="Standard 3 4 2" xfId="83"/>
    <cellStyle name="Standard 3 4 2 2" xfId="142"/>
    <cellStyle name="Standard 3 4 3" xfId="108"/>
    <cellStyle name="Standard 3 5" xfId="50"/>
    <cellStyle name="Standard 3 5 2" xfId="110"/>
    <cellStyle name="Standard 3 6" xfId="67"/>
    <cellStyle name="Standard 3 6 2" xfId="126"/>
    <cellStyle name="Standard 3 7" xfId="31"/>
    <cellStyle name="Standard 3 8" xfId="89"/>
    <cellStyle name="Standard 4" xfId="7"/>
    <cellStyle name="Standard 4 2" xfId="15"/>
    <cellStyle name="Standard 5" xfId="9"/>
    <cellStyle name="Standard 6" xfId="26"/>
    <cellStyle name="Standard 6 2" xfId="65"/>
    <cellStyle name="Standard 6 2 2" xfId="124"/>
    <cellStyle name="Standard 6 3" xfId="82"/>
    <cellStyle name="Standard 6 3 2" xfId="141"/>
    <cellStyle name="Standard 6 4" xfId="46"/>
    <cellStyle name="Standard 6 5" xfId="104"/>
    <cellStyle name="Standard 7" xfId="27"/>
    <cellStyle name="Standard 7 2" xfId="85"/>
    <cellStyle name="Standard 7 3" xfId="105"/>
    <cellStyle name="Währung" xfId="1" builtinId="4"/>
    <cellStyle name="Währung 2" xfId="5"/>
    <cellStyle name="Währung 2 2" xfId="13"/>
    <cellStyle name="Währung 2 2 2" xfId="24"/>
    <cellStyle name="Währung 2 2 2 2" xfId="63"/>
    <cellStyle name="Währung 2 2 2 2 2" xfId="122"/>
    <cellStyle name="Währung 2 2 2 3" xfId="80"/>
    <cellStyle name="Währung 2 2 2 3 2" xfId="139"/>
    <cellStyle name="Währung 2 2 2 4" xfId="44"/>
    <cellStyle name="Währung 2 2 2 5" xfId="102"/>
    <cellStyle name="Währung 2 2 3" xfId="55"/>
    <cellStyle name="Währung 2 2 3 2" xfId="114"/>
    <cellStyle name="Währung 2 2 4" xfId="72"/>
    <cellStyle name="Währung 2 2 4 2" xfId="131"/>
    <cellStyle name="Währung 2 2 5" xfId="36"/>
    <cellStyle name="Währung 2 2 6" xfId="94"/>
    <cellStyle name="Währung 2 3" xfId="20"/>
    <cellStyle name="Währung 2 3 2" xfId="59"/>
    <cellStyle name="Währung 2 3 2 2" xfId="118"/>
    <cellStyle name="Währung 2 3 3" xfId="76"/>
    <cellStyle name="Währung 2 3 3 2" xfId="135"/>
    <cellStyle name="Währung 2 3 4" xfId="40"/>
    <cellStyle name="Währung 2 3 5" xfId="98"/>
    <cellStyle name="Währung 2 4" xfId="51"/>
    <cellStyle name="Währung 2 4 2" xfId="111"/>
    <cellStyle name="Währung 2 5" xfId="68"/>
    <cellStyle name="Währung 2 5 2" xfId="127"/>
    <cellStyle name="Währung 2 6" xfId="32"/>
    <cellStyle name="Währung 2 7" xfId="90"/>
    <cellStyle name="Währung 3" xfId="17"/>
  </cellStyles>
  <dxfs count="16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85</xdr:row>
      <xdr:rowOff>66676</xdr:rowOff>
    </xdr:from>
    <xdr:to>
      <xdr:col>17</xdr:col>
      <xdr:colOff>369327</xdr:colOff>
      <xdr:row>106</xdr:row>
      <xdr:rowOff>111008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26965276"/>
          <a:ext cx="12494652" cy="40448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146</xdr:row>
      <xdr:rowOff>91440</xdr:rowOff>
    </xdr:from>
    <xdr:to>
      <xdr:col>8</xdr:col>
      <xdr:colOff>401978</xdr:colOff>
      <xdr:row>155</xdr:row>
      <xdr:rowOff>64477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1540" y="26609040"/>
          <a:ext cx="5949338" cy="1618957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131</xdr:row>
      <xdr:rowOff>114300</xdr:rowOff>
    </xdr:from>
    <xdr:to>
      <xdr:col>8</xdr:col>
      <xdr:colOff>455783</xdr:colOff>
      <xdr:row>141</xdr:row>
      <xdr:rowOff>49209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1541" y="24071580"/>
          <a:ext cx="6003142" cy="1763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4" tint="0.59999389629810485"/>
  </sheetPr>
  <dimension ref="A1:O165"/>
  <sheetViews>
    <sheetView showGridLines="0" tabSelected="1" zoomScaleNormal="100" workbookViewId="0">
      <selection activeCell="C8" sqref="C8:D8"/>
    </sheetView>
  </sheetViews>
  <sheetFormatPr baseColWidth="10" defaultRowHeight="13.2" x14ac:dyDescent="0.25"/>
  <cols>
    <col min="1" max="1" width="33.109375" style="71" customWidth="1"/>
    <col min="2" max="2" width="4" style="71" customWidth="1"/>
    <col min="3" max="3" width="12.33203125" style="71" customWidth="1"/>
    <col min="4" max="256" width="11.44140625" style="71"/>
    <col min="257" max="257" width="11.5546875" style="71" customWidth="1"/>
    <col min="258" max="258" width="17.109375" style="71" customWidth="1"/>
    <col min="259" max="512" width="11.44140625" style="71"/>
    <col min="513" max="513" width="11.5546875" style="71" customWidth="1"/>
    <col min="514" max="514" width="17.109375" style="71" customWidth="1"/>
    <col min="515" max="768" width="11.44140625" style="71"/>
    <col min="769" max="769" width="11.5546875" style="71" customWidth="1"/>
    <col min="770" max="770" width="17.109375" style="71" customWidth="1"/>
    <col min="771" max="1024" width="11.44140625" style="71"/>
    <col min="1025" max="1025" width="11.5546875" style="71" customWidth="1"/>
    <col min="1026" max="1026" width="17.109375" style="71" customWidth="1"/>
    <col min="1027" max="1280" width="11.44140625" style="71"/>
    <col min="1281" max="1281" width="11.5546875" style="71" customWidth="1"/>
    <col min="1282" max="1282" width="17.109375" style="71" customWidth="1"/>
    <col min="1283" max="1536" width="11.44140625" style="71"/>
    <col min="1537" max="1537" width="11.5546875" style="71" customWidth="1"/>
    <col min="1538" max="1538" width="17.109375" style="71" customWidth="1"/>
    <col min="1539" max="1792" width="11.44140625" style="71"/>
    <col min="1793" max="1793" width="11.5546875" style="71" customWidth="1"/>
    <col min="1794" max="1794" width="17.109375" style="71" customWidth="1"/>
    <col min="1795" max="2048" width="11.44140625" style="71"/>
    <col min="2049" max="2049" width="11.5546875" style="71" customWidth="1"/>
    <col min="2050" max="2050" width="17.109375" style="71" customWidth="1"/>
    <col min="2051" max="2304" width="11.44140625" style="71"/>
    <col min="2305" max="2305" width="11.5546875" style="71" customWidth="1"/>
    <col min="2306" max="2306" width="17.109375" style="71" customWidth="1"/>
    <col min="2307" max="2560" width="11.44140625" style="71"/>
    <col min="2561" max="2561" width="11.5546875" style="71" customWidth="1"/>
    <col min="2562" max="2562" width="17.109375" style="71" customWidth="1"/>
    <col min="2563" max="2816" width="11.44140625" style="71"/>
    <col min="2817" max="2817" width="11.5546875" style="71" customWidth="1"/>
    <col min="2818" max="2818" width="17.109375" style="71" customWidth="1"/>
    <col min="2819" max="3072" width="11.44140625" style="71"/>
    <col min="3073" max="3073" width="11.5546875" style="71" customWidth="1"/>
    <col min="3074" max="3074" width="17.109375" style="71" customWidth="1"/>
    <col min="3075" max="3328" width="11.44140625" style="71"/>
    <col min="3329" max="3329" width="11.5546875" style="71" customWidth="1"/>
    <col min="3330" max="3330" width="17.109375" style="71" customWidth="1"/>
    <col min="3331" max="3584" width="11.44140625" style="71"/>
    <col min="3585" max="3585" width="11.5546875" style="71" customWidth="1"/>
    <col min="3586" max="3586" width="17.109375" style="71" customWidth="1"/>
    <col min="3587" max="3840" width="11.44140625" style="71"/>
    <col min="3841" max="3841" width="11.5546875" style="71" customWidth="1"/>
    <col min="3842" max="3842" width="17.109375" style="71" customWidth="1"/>
    <col min="3843" max="4096" width="11.44140625" style="71"/>
    <col min="4097" max="4097" width="11.5546875" style="71" customWidth="1"/>
    <col min="4098" max="4098" width="17.109375" style="71" customWidth="1"/>
    <col min="4099" max="4352" width="11.44140625" style="71"/>
    <col min="4353" max="4353" width="11.5546875" style="71" customWidth="1"/>
    <col min="4354" max="4354" width="17.109375" style="71" customWidth="1"/>
    <col min="4355" max="4608" width="11.44140625" style="71"/>
    <col min="4609" max="4609" width="11.5546875" style="71" customWidth="1"/>
    <col min="4610" max="4610" width="17.109375" style="71" customWidth="1"/>
    <col min="4611" max="4864" width="11.44140625" style="71"/>
    <col min="4865" max="4865" width="11.5546875" style="71" customWidth="1"/>
    <col min="4866" max="4866" width="17.109375" style="71" customWidth="1"/>
    <col min="4867" max="5120" width="11.44140625" style="71"/>
    <col min="5121" max="5121" width="11.5546875" style="71" customWidth="1"/>
    <col min="5122" max="5122" width="17.109375" style="71" customWidth="1"/>
    <col min="5123" max="5376" width="11.44140625" style="71"/>
    <col min="5377" max="5377" width="11.5546875" style="71" customWidth="1"/>
    <col min="5378" max="5378" width="17.109375" style="71" customWidth="1"/>
    <col min="5379" max="5632" width="11.44140625" style="71"/>
    <col min="5633" max="5633" width="11.5546875" style="71" customWidth="1"/>
    <col min="5634" max="5634" width="17.109375" style="71" customWidth="1"/>
    <col min="5635" max="5888" width="11.44140625" style="71"/>
    <col min="5889" max="5889" width="11.5546875" style="71" customWidth="1"/>
    <col min="5890" max="5890" width="17.109375" style="71" customWidth="1"/>
    <col min="5891" max="6144" width="11.44140625" style="71"/>
    <col min="6145" max="6145" width="11.5546875" style="71" customWidth="1"/>
    <col min="6146" max="6146" width="17.109375" style="71" customWidth="1"/>
    <col min="6147" max="6400" width="11.44140625" style="71"/>
    <col min="6401" max="6401" width="11.5546875" style="71" customWidth="1"/>
    <col min="6402" max="6402" width="17.109375" style="71" customWidth="1"/>
    <col min="6403" max="6656" width="11.44140625" style="71"/>
    <col min="6657" max="6657" width="11.5546875" style="71" customWidth="1"/>
    <col min="6658" max="6658" width="17.109375" style="71" customWidth="1"/>
    <col min="6659" max="6912" width="11.44140625" style="71"/>
    <col min="6913" max="6913" width="11.5546875" style="71" customWidth="1"/>
    <col min="6914" max="6914" width="17.109375" style="71" customWidth="1"/>
    <col min="6915" max="7168" width="11.44140625" style="71"/>
    <col min="7169" max="7169" width="11.5546875" style="71" customWidth="1"/>
    <col min="7170" max="7170" width="17.109375" style="71" customWidth="1"/>
    <col min="7171" max="7424" width="11.44140625" style="71"/>
    <col min="7425" max="7425" width="11.5546875" style="71" customWidth="1"/>
    <col min="7426" max="7426" width="17.109375" style="71" customWidth="1"/>
    <col min="7427" max="7680" width="11.44140625" style="71"/>
    <col min="7681" max="7681" width="11.5546875" style="71" customWidth="1"/>
    <col min="7682" max="7682" width="17.109375" style="71" customWidth="1"/>
    <col min="7683" max="7936" width="11.44140625" style="71"/>
    <col min="7937" max="7937" width="11.5546875" style="71" customWidth="1"/>
    <col min="7938" max="7938" width="17.109375" style="71" customWidth="1"/>
    <col min="7939" max="8192" width="11.44140625" style="71"/>
    <col min="8193" max="8193" width="11.5546875" style="71" customWidth="1"/>
    <col min="8194" max="8194" width="17.109375" style="71" customWidth="1"/>
    <col min="8195" max="8448" width="11.44140625" style="71"/>
    <col min="8449" max="8449" width="11.5546875" style="71" customWidth="1"/>
    <col min="8450" max="8450" width="17.109375" style="71" customWidth="1"/>
    <col min="8451" max="8704" width="11.44140625" style="71"/>
    <col min="8705" max="8705" width="11.5546875" style="71" customWidth="1"/>
    <col min="8706" max="8706" width="17.109375" style="71" customWidth="1"/>
    <col min="8707" max="8960" width="11.44140625" style="71"/>
    <col min="8961" max="8961" width="11.5546875" style="71" customWidth="1"/>
    <col min="8962" max="8962" width="17.109375" style="71" customWidth="1"/>
    <col min="8963" max="9216" width="11.44140625" style="71"/>
    <col min="9217" max="9217" width="11.5546875" style="71" customWidth="1"/>
    <col min="9218" max="9218" width="17.109375" style="71" customWidth="1"/>
    <col min="9219" max="9472" width="11.44140625" style="71"/>
    <col min="9473" max="9473" width="11.5546875" style="71" customWidth="1"/>
    <col min="9474" max="9474" width="17.109375" style="71" customWidth="1"/>
    <col min="9475" max="9728" width="11.44140625" style="71"/>
    <col min="9729" max="9729" width="11.5546875" style="71" customWidth="1"/>
    <col min="9730" max="9730" width="17.109375" style="71" customWidth="1"/>
    <col min="9731" max="9984" width="11.44140625" style="71"/>
    <col min="9985" max="9985" width="11.5546875" style="71" customWidth="1"/>
    <col min="9986" max="9986" width="17.109375" style="71" customWidth="1"/>
    <col min="9987" max="10240" width="11.44140625" style="71"/>
    <col min="10241" max="10241" width="11.5546875" style="71" customWidth="1"/>
    <col min="10242" max="10242" width="17.109375" style="71" customWidth="1"/>
    <col min="10243" max="10496" width="11.44140625" style="71"/>
    <col min="10497" max="10497" width="11.5546875" style="71" customWidth="1"/>
    <col min="10498" max="10498" width="17.109375" style="71" customWidth="1"/>
    <col min="10499" max="10752" width="11.44140625" style="71"/>
    <col min="10753" max="10753" width="11.5546875" style="71" customWidth="1"/>
    <col min="10754" max="10754" width="17.109375" style="71" customWidth="1"/>
    <col min="10755" max="11008" width="11.44140625" style="71"/>
    <col min="11009" max="11009" width="11.5546875" style="71" customWidth="1"/>
    <col min="11010" max="11010" width="17.109375" style="71" customWidth="1"/>
    <col min="11011" max="11264" width="11.44140625" style="71"/>
    <col min="11265" max="11265" width="11.5546875" style="71" customWidth="1"/>
    <col min="11266" max="11266" width="17.109375" style="71" customWidth="1"/>
    <col min="11267" max="11520" width="11.44140625" style="71"/>
    <col min="11521" max="11521" width="11.5546875" style="71" customWidth="1"/>
    <col min="11522" max="11522" width="17.109375" style="71" customWidth="1"/>
    <col min="11523" max="11776" width="11.44140625" style="71"/>
    <col min="11777" max="11777" width="11.5546875" style="71" customWidth="1"/>
    <col min="11778" max="11778" width="17.109375" style="71" customWidth="1"/>
    <col min="11779" max="12032" width="11.44140625" style="71"/>
    <col min="12033" max="12033" width="11.5546875" style="71" customWidth="1"/>
    <col min="12034" max="12034" width="17.109375" style="71" customWidth="1"/>
    <col min="12035" max="12288" width="11.44140625" style="71"/>
    <col min="12289" max="12289" width="11.5546875" style="71" customWidth="1"/>
    <col min="12290" max="12290" width="17.109375" style="71" customWidth="1"/>
    <col min="12291" max="12544" width="11.44140625" style="71"/>
    <col min="12545" max="12545" width="11.5546875" style="71" customWidth="1"/>
    <col min="12546" max="12546" width="17.109375" style="71" customWidth="1"/>
    <col min="12547" max="12800" width="11.44140625" style="71"/>
    <col min="12801" max="12801" width="11.5546875" style="71" customWidth="1"/>
    <col min="12802" max="12802" width="17.109375" style="71" customWidth="1"/>
    <col min="12803" max="13056" width="11.44140625" style="71"/>
    <col min="13057" max="13057" width="11.5546875" style="71" customWidth="1"/>
    <col min="13058" max="13058" width="17.109375" style="71" customWidth="1"/>
    <col min="13059" max="13312" width="11.44140625" style="71"/>
    <col min="13313" max="13313" width="11.5546875" style="71" customWidth="1"/>
    <col min="13314" max="13314" width="17.109375" style="71" customWidth="1"/>
    <col min="13315" max="13568" width="11.44140625" style="71"/>
    <col min="13569" max="13569" width="11.5546875" style="71" customWidth="1"/>
    <col min="13570" max="13570" width="17.109375" style="71" customWidth="1"/>
    <col min="13571" max="13824" width="11.44140625" style="71"/>
    <col min="13825" max="13825" width="11.5546875" style="71" customWidth="1"/>
    <col min="13826" max="13826" width="17.109375" style="71" customWidth="1"/>
    <col min="13827" max="14080" width="11.44140625" style="71"/>
    <col min="14081" max="14081" width="11.5546875" style="71" customWidth="1"/>
    <col min="14082" max="14082" width="17.109375" style="71" customWidth="1"/>
    <col min="14083" max="14336" width="11.44140625" style="71"/>
    <col min="14337" max="14337" width="11.5546875" style="71" customWidth="1"/>
    <col min="14338" max="14338" width="17.109375" style="71" customWidth="1"/>
    <col min="14339" max="14592" width="11.44140625" style="71"/>
    <col min="14593" max="14593" width="11.5546875" style="71" customWidth="1"/>
    <col min="14594" max="14594" width="17.109375" style="71" customWidth="1"/>
    <col min="14595" max="14848" width="11.44140625" style="71"/>
    <col min="14849" max="14849" width="11.5546875" style="71" customWidth="1"/>
    <col min="14850" max="14850" width="17.109375" style="71" customWidth="1"/>
    <col min="14851" max="15104" width="11.44140625" style="71"/>
    <col min="15105" max="15105" width="11.5546875" style="71" customWidth="1"/>
    <col min="15106" max="15106" width="17.109375" style="71" customWidth="1"/>
    <col min="15107" max="15360" width="11.44140625" style="71"/>
    <col min="15361" max="15361" width="11.5546875" style="71" customWidth="1"/>
    <col min="15362" max="15362" width="17.109375" style="71" customWidth="1"/>
    <col min="15363" max="15616" width="11.44140625" style="71"/>
    <col min="15617" max="15617" width="11.5546875" style="71" customWidth="1"/>
    <col min="15618" max="15618" width="17.109375" style="71" customWidth="1"/>
    <col min="15619" max="15872" width="11.44140625" style="71"/>
    <col min="15873" max="15873" width="11.5546875" style="71" customWidth="1"/>
    <col min="15874" max="15874" width="17.109375" style="71" customWidth="1"/>
    <col min="15875" max="16128" width="11.44140625" style="71"/>
    <col min="16129" max="16129" width="11.5546875" style="71" customWidth="1"/>
    <col min="16130" max="16130" width="17.109375" style="71" customWidth="1"/>
    <col min="16131" max="16384" width="11.44140625" style="71"/>
  </cols>
  <sheetData>
    <row r="1" spans="1:10" ht="17.399999999999999" x14ac:dyDescent="0.3">
      <c r="A1" s="70" t="s">
        <v>340</v>
      </c>
      <c r="B1" s="70"/>
      <c r="C1" s="69"/>
      <c r="D1" s="70"/>
      <c r="E1" s="70"/>
      <c r="F1" s="69"/>
      <c r="G1" s="69"/>
      <c r="H1" s="69"/>
    </row>
    <row r="2" spans="1:10" ht="17.399999999999999" x14ac:dyDescent="0.3">
      <c r="A2" s="534" t="s">
        <v>339</v>
      </c>
      <c r="B2" s="534"/>
      <c r="C2" s="534"/>
      <c r="D2" s="69"/>
      <c r="E2" s="69"/>
      <c r="F2" s="536" t="s">
        <v>120</v>
      </c>
      <c r="G2" s="536"/>
      <c r="H2" s="536"/>
    </row>
    <row r="3" spans="1:10" ht="17.399999999999999" x14ac:dyDescent="0.3">
      <c r="A3" s="70" t="s">
        <v>183</v>
      </c>
      <c r="B3" s="70"/>
      <c r="C3" s="69"/>
      <c r="D3" s="69"/>
      <c r="E3" s="69"/>
      <c r="F3" s="536" t="s">
        <v>121</v>
      </c>
      <c r="G3" s="536"/>
      <c r="H3" s="536"/>
    </row>
    <row r="4" spans="1:10" ht="17.399999999999999" x14ac:dyDescent="0.3">
      <c r="A4" s="70" t="s">
        <v>122</v>
      </c>
      <c r="B4" s="70"/>
      <c r="C4" s="69"/>
      <c r="D4" s="69"/>
      <c r="E4" s="69"/>
      <c r="F4" s="536" t="s">
        <v>123</v>
      </c>
      <c r="G4" s="536"/>
      <c r="H4" s="536"/>
    </row>
    <row r="5" spans="1:10" ht="17.399999999999999" x14ac:dyDescent="0.3">
      <c r="A5" s="74"/>
      <c r="B5" s="74"/>
      <c r="C5" s="69"/>
      <c r="D5" s="69"/>
      <c r="E5" s="69"/>
      <c r="F5" s="75"/>
      <c r="G5" s="75"/>
      <c r="H5" s="75"/>
    </row>
    <row r="6" spans="1:10" x14ac:dyDescent="0.25">
      <c r="A6" s="69"/>
      <c r="B6" s="69"/>
      <c r="C6" s="69"/>
      <c r="D6" s="69"/>
      <c r="E6" s="69"/>
      <c r="F6" s="69"/>
      <c r="G6" s="69"/>
      <c r="H6" s="69"/>
    </row>
    <row r="7" spans="1:10" s="79" customFormat="1" ht="21.75" customHeight="1" x14ac:dyDescent="0.3">
      <c r="A7" s="103" t="s">
        <v>126</v>
      </c>
      <c r="B7" s="103"/>
      <c r="C7" s="537" t="str">
        <f>IFERROR(VLOOKUP(C9,Intervention_Fond,5,0),"Intervention ?")</f>
        <v>?</v>
      </c>
      <c r="D7" s="538"/>
      <c r="E7" s="542" t="s">
        <v>128</v>
      </c>
      <c r="F7" s="543"/>
      <c r="G7" s="537" t="s">
        <v>168</v>
      </c>
      <c r="H7" s="538"/>
    </row>
    <row r="8" spans="1:10" s="79" customFormat="1" ht="21.75" customHeight="1" x14ac:dyDescent="0.3">
      <c r="A8" s="104" t="s">
        <v>129</v>
      </c>
      <c r="B8" s="103"/>
      <c r="C8" s="544" t="s">
        <v>291</v>
      </c>
      <c r="D8" s="545"/>
      <c r="E8" s="539" t="s">
        <v>82</v>
      </c>
      <c r="F8" s="540"/>
      <c r="G8" s="541" t="s">
        <v>291</v>
      </c>
      <c r="H8" s="541"/>
    </row>
    <row r="9" spans="1:10" s="79" customFormat="1" ht="20.25" customHeight="1" x14ac:dyDescent="0.3">
      <c r="A9" s="104" t="s">
        <v>127</v>
      </c>
      <c r="B9" s="103"/>
      <c r="C9" s="544" t="s">
        <v>291</v>
      </c>
      <c r="D9" s="546"/>
      <c r="E9" s="546"/>
      <c r="F9" s="546"/>
      <c r="G9" s="546"/>
      <c r="H9" s="545"/>
    </row>
    <row r="10" spans="1:10" s="79" customFormat="1" ht="18" customHeight="1" x14ac:dyDescent="0.3">
      <c r="A10" s="104" t="s">
        <v>81</v>
      </c>
      <c r="B10" s="103"/>
      <c r="C10" s="547">
        <v>0</v>
      </c>
      <c r="D10" s="548"/>
      <c r="E10" s="549" t="s">
        <v>245</v>
      </c>
      <c r="F10" s="550"/>
      <c r="G10" s="550"/>
      <c r="H10" s="551"/>
    </row>
    <row r="11" spans="1:10" ht="15.6" x14ac:dyDescent="0.3">
      <c r="A11" s="535"/>
      <c r="B11" s="535"/>
      <c r="C11" s="535"/>
      <c r="D11" s="69"/>
      <c r="E11" s="69"/>
      <c r="F11" s="69"/>
      <c r="G11" s="69"/>
      <c r="H11" s="69"/>
    </row>
    <row r="12" spans="1:10" s="146" customFormat="1" ht="15.6" x14ac:dyDescent="0.3">
      <c r="A12" s="531" t="s">
        <v>151</v>
      </c>
      <c r="B12" s="531"/>
      <c r="C12" s="531"/>
      <c r="D12" s="145"/>
      <c r="E12" s="145"/>
      <c r="F12" s="145"/>
      <c r="G12" s="145"/>
      <c r="H12" s="145"/>
    </row>
    <row r="13" spans="1:10" s="76" customFormat="1" x14ac:dyDescent="0.25">
      <c r="A13" s="532" t="s">
        <v>124</v>
      </c>
      <c r="B13" s="532"/>
      <c r="C13" s="532"/>
      <c r="D13" s="147"/>
      <c r="E13" s="147"/>
      <c r="F13" s="147"/>
      <c r="G13" s="147"/>
      <c r="H13" s="147"/>
    </row>
    <row r="14" spans="1:10" s="76" customFormat="1" x14ac:dyDescent="0.25">
      <c r="A14" s="147"/>
      <c r="B14" s="147"/>
      <c r="C14" s="147"/>
      <c r="D14" s="147"/>
      <c r="E14" s="147"/>
      <c r="F14" s="147"/>
      <c r="G14" s="147"/>
      <c r="H14" s="147"/>
      <c r="J14" s="148"/>
    </row>
    <row r="15" spans="1:10" s="150" customFormat="1" ht="20.100000000000001" customHeight="1" x14ac:dyDescent="0.3">
      <c r="A15" s="149" t="s">
        <v>125</v>
      </c>
      <c r="B15" s="149"/>
      <c r="C15" s="533"/>
      <c r="D15" s="523"/>
      <c r="E15" s="524" t="s">
        <v>67</v>
      </c>
      <c r="F15" s="525"/>
      <c r="G15" s="526"/>
      <c r="H15" s="527"/>
    </row>
    <row r="16" spans="1:10" s="152" customFormat="1" ht="20.100000000000001" customHeight="1" x14ac:dyDescent="0.3">
      <c r="A16" s="151" t="s">
        <v>130</v>
      </c>
      <c r="B16" s="151"/>
      <c r="C16" s="521"/>
      <c r="D16" s="522"/>
      <c r="E16" s="522"/>
      <c r="F16" s="522"/>
      <c r="G16" s="522"/>
      <c r="H16" s="523"/>
    </row>
    <row r="17" spans="1:15" s="90" customFormat="1" ht="20.100000000000001" customHeight="1" x14ac:dyDescent="0.25">
      <c r="A17" s="530"/>
      <c r="B17" s="530"/>
      <c r="C17" s="530"/>
      <c r="D17" s="530"/>
      <c r="E17" s="530"/>
      <c r="F17" s="530"/>
      <c r="G17" s="530"/>
      <c r="H17" s="530"/>
      <c r="N17" s="153"/>
      <c r="O17" s="154"/>
    </row>
    <row r="18" spans="1:15" s="90" customFormat="1" ht="20.100000000000001" customHeight="1" x14ac:dyDescent="0.3">
      <c r="A18" s="529" t="s">
        <v>152</v>
      </c>
      <c r="B18" s="529"/>
      <c r="C18" s="530"/>
      <c r="D18" s="530"/>
      <c r="E18" s="530"/>
      <c r="F18" s="530"/>
      <c r="G18" s="530"/>
      <c r="H18" s="530"/>
    </row>
    <row r="19" spans="1:15" s="152" customFormat="1" ht="20.100000000000001" customHeight="1" x14ac:dyDescent="0.3">
      <c r="A19" s="155" t="s">
        <v>131</v>
      </c>
      <c r="B19" s="155"/>
      <c r="C19" s="521"/>
      <c r="D19" s="522"/>
      <c r="E19" s="522"/>
      <c r="F19" s="522"/>
      <c r="G19" s="522"/>
      <c r="H19" s="523"/>
      <c r="J19" s="156"/>
    </row>
    <row r="20" spans="1:15" s="152" customFormat="1" ht="20.100000000000001" customHeight="1" x14ac:dyDescent="0.3">
      <c r="A20" s="155" t="s">
        <v>153</v>
      </c>
      <c r="B20" s="155"/>
      <c r="C20" s="521"/>
      <c r="D20" s="522"/>
      <c r="E20" s="522"/>
      <c r="F20" s="522"/>
      <c r="G20" s="522"/>
      <c r="H20" s="523"/>
    </row>
    <row r="21" spans="1:15" s="152" customFormat="1" ht="20.100000000000001" customHeight="1" x14ac:dyDescent="0.3">
      <c r="A21" s="151" t="s">
        <v>132</v>
      </c>
      <c r="B21" s="151"/>
      <c r="C21" s="521"/>
      <c r="D21" s="522"/>
      <c r="E21" s="522"/>
      <c r="F21" s="522"/>
      <c r="G21" s="522"/>
      <c r="H21" s="523"/>
    </row>
    <row r="22" spans="1:15" s="152" customFormat="1" ht="20.100000000000001" customHeight="1" x14ac:dyDescent="0.3">
      <c r="A22" s="151" t="s">
        <v>133</v>
      </c>
      <c r="B22" s="151"/>
      <c r="C22" s="521"/>
      <c r="D22" s="522"/>
      <c r="E22" s="522"/>
      <c r="F22" s="522"/>
      <c r="G22" s="522"/>
      <c r="H22" s="523"/>
    </row>
    <row r="23" spans="1:15" s="152" customFormat="1" ht="20.100000000000001" customHeight="1" x14ac:dyDescent="0.3">
      <c r="A23" s="157" t="s">
        <v>134</v>
      </c>
      <c r="B23" s="157"/>
      <c r="C23" s="521"/>
      <c r="D23" s="522"/>
      <c r="E23" s="522"/>
      <c r="F23" s="522"/>
      <c r="G23" s="522"/>
      <c r="H23" s="523"/>
    </row>
    <row r="24" spans="1:15" s="152" customFormat="1" ht="20.100000000000001" customHeight="1" x14ac:dyDescent="0.3">
      <c r="A24" s="149" t="s">
        <v>169</v>
      </c>
      <c r="B24" s="151"/>
      <c r="C24" s="521"/>
      <c r="D24" s="522"/>
      <c r="E24" s="522"/>
      <c r="F24" s="522"/>
      <c r="G24" s="522"/>
      <c r="H24" s="523"/>
    </row>
    <row r="25" spans="1:15" s="152" customFormat="1" ht="20.100000000000001" customHeight="1" x14ac:dyDescent="0.3">
      <c r="A25" s="149" t="s">
        <v>170</v>
      </c>
      <c r="B25" s="151"/>
      <c r="C25" s="521"/>
      <c r="D25" s="522"/>
      <c r="E25" s="522"/>
      <c r="F25" s="522"/>
      <c r="G25" s="522"/>
      <c r="H25" s="523"/>
    </row>
    <row r="26" spans="1:15" s="152" customFormat="1" ht="20.100000000000001" customHeight="1" x14ac:dyDescent="0.3">
      <c r="A26" s="149" t="s">
        <v>171</v>
      </c>
      <c r="B26" s="149"/>
      <c r="C26" s="521"/>
      <c r="D26" s="522"/>
      <c r="E26" s="522"/>
      <c r="F26" s="522"/>
      <c r="G26" s="522"/>
      <c r="H26" s="523"/>
    </row>
    <row r="27" spans="1:15" s="90" customFormat="1" ht="20.100000000000001" customHeight="1" x14ac:dyDescent="0.25">
      <c r="A27" s="530"/>
      <c r="B27" s="530"/>
      <c r="C27" s="530"/>
      <c r="D27" s="530"/>
      <c r="E27" s="530"/>
      <c r="F27" s="530"/>
      <c r="G27" s="530"/>
      <c r="H27" s="530"/>
    </row>
    <row r="28" spans="1:15" s="90" customFormat="1" ht="20.100000000000001" customHeight="1" x14ac:dyDescent="0.3">
      <c r="A28" s="529" t="s">
        <v>154</v>
      </c>
      <c r="B28" s="529"/>
      <c r="C28" s="530"/>
      <c r="D28" s="530"/>
      <c r="E28" s="530"/>
      <c r="F28" s="530"/>
      <c r="G28" s="530"/>
      <c r="H28" s="530"/>
    </row>
    <row r="29" spans="1:15" s="90" customFormat="1" ht="10.5" customHeight="1" x14ac:dyDescent="0.25">
      <c r="B29" s="158"/>
      <c r="C29" s="159"/>
      <c r="D29" s="159"/>
      <c r="E29" s="159"/>
      <c r="F29" s="159"/>
      <c r="G29" s="159"/>
      <c r="H29" s="159"/>
    </row>
    <row r="30" spans="1:15" s="161" customFormat="1" ht="39" customHeight="1" x14ac:dyDescent="0.3">
      <c r="A30" s="151" t="s">
        <v>135</v>
      </c>
      <c r="B30" s="160"/>
      <c r="C30" s="521"/>
      <c r="D30" s="522"/>
      <c r="E30" s="522"/>
      <c r="F30" s="522"/>
      <c r="G30" s="522"/>
      <c r="H30" s="523"/>
    </row>
    <row r="31" spans="1:15" s="163" customFormat="1" ht="20.100000000000001" customHeight="1" x14ac:dyDescent="0.3">
      <c r="A31" s="162" t="s">
        <v>136</v>
      </c>
      <c r="B31" s="162"/>
      <c r="C31" s="521"/>
      <c r="D31" s="522"/>
      <c r="E31" s="522"/>
      <c r="F31" s="522"/>
      <c r="G31" s="522"/>
      <c r="H31" s="523"/>
    </row>
    <row r="32" spans="1:15" s="164" customFormat="1" ht="9" customHeight="1" x14ac:dyDescent="0.25">
      <c r="A32" s="110"/>
      <c r="B32" s="110"/>
      <c r="C32" s="110"/>
      <c r="D32" s="110"/>
      <c r="E32" s="110"/>
      <c r="F32" s="110"/>
      <c r="G32" s="110"/>
      <c r="H32" s="110"/>
    </row>
    <row r="33" spans="1:8" s="165" customFormat="1" ht="20.100000000000001" customHeight="1" x14ac:dyDescent="0.3">
      <c r="A33" s="529" t="s">
        <v>155</v>
      </c>
      <c r="B33" s="529"/>
      <c r="C33" s="529"/>
      <c r="D33" s="158"/>
      <c r="E33" s="158"/>
      <c r="F33" s="158"/>
      <c r="G33" s="158"/>
      <c r="H33" s="158"/>
    </row>
    <row r="34" spans="1:8" s="165" customFormat="1" ht="15.75" customHeight="1" x14ac:dyDescent="0.3">
      <c r="A34" s="166"/>
      <c r="B34" s="166"/>
      <c r="C34" s="528" t="s">
        <v>137</v>
      </c>
      <c r="D34" s="528"/>
      <c r="G34" s="528" t="s">
        <v>138</v>
      </c>
      <c r="H34" s="528"/>
    </row>
    <row r="35" spans="1:8" s="152" customFormat="1" ht="21" customHeight="1" x14ac:dyDescent="0.3">
      <c r="A35" s="149" t="s">
        <v>139</v>
      </c>
      <c r="B35" s="149"/>
      <c r="C35" s="567"/>
      <c r="D35" s="568"/>
      <c r="G35" s="567"/>
      <c r="H35" s="568"/>
    </row>
    <row r="36" spans="1:8" s="169" customFormat="1" ht="26.25" customHeight="1" x14ac:dyDescent="0.3">
      <c r="A36" s="149" t="s">
        <v>241</v>
      </c>
      <c r="B36" s="167"/>
      <c r="C36" s="168" t="str">
        <f>IF(von="","~",DATEDIF(von,bis+1,"m"))</f>
        <v>~</v>
      </c>
      <c r="D36" s="168" t="str">
        <f>IF(von="","~",bis-EDATE(von,LaufzeitMonate)+1)</f>
        <v>~</v>
      </c>
      <c r="E36" s="560" t="s">
        <v>242</v>
      </c>
      <c r="F36" s="561"/>
      <c r="G36" s="569" t="str">
        <f>IF(bis="","~",DATEDIF(von,bis+1,"d"))</f>
        <v>~</v>
      </c>
      <c r="H36" s="569"/>
    </row>
    <row r="37" spans="1:8" s="76" customFormat="1" x14ac:dyDescent="0.25">
      <c r="A37" s="170"/>
      <c r="B37" s="147"/>
      <c r="C37" s="147"/>
      <c r="D37" s="147"/>
      <c r="E37" s="147"/>
      <c r="F37" s="147"/>
      <c r="G37" s="147"/>
      <c r="H37" s="147"/>
    </row>
    <row r="38" spans="1:8" s="165" customFormat="1" ht="20.100000000000001" customHeight="1" x14ac:dyDescent="0.3">
      <c r="A38" s="529" t="s">
        <v>407</v>
      </c>
      <c r="B38" s="529"/>
      <c r="C38" s="529"/>
      <c r="D38" s="158"/>
      <c r="E38" s="158"/>
      <c r="F38" s="158"/>
      <c r="G38" s="158"/>
      <c r="H38" s="158"/>
    </row>
    <row r="39" spans="1:8" s="173" customFormat="1" ht="20.100000000000001" customHeight="1" x14ac:dyDescent="0.3">
      <c r="A39" s="171"/>
      <c r="B39" s="171"/>
      <c r="C39" s="171"/>
      <c r="D39" s="172" t="s">
        <v>148</v>
      </c>
      <c r="E39" s="172" t="s">
        <v>148</v>
      </c>
      <c r="F39" s="172" t="s">
        <v>145</v>
      </c>
      <c r="G39" s="172" t="s">
        <v>148</v>
      </c>
      <c r="H39" s="172" t="s">
        <v>172</v>
      </c>
    </row>
    <row r="40" spans="1:8" s="173" customFormat="1" ht="20.100000000000001" customHeight="1" x14ac:dyDescent="0.3">
      <c r="A40" s="171"/>
      <c r="B40" s="171"/>
      <c r="C40" s="174" t="s">
        <v>149</v>
      </c>
      <c r="D40" s="172">
        <f>YEAR(von)</f>
        <v>1900</v>
      </c>
      <c r="E40" s="172">
        <f>D40+1</f>
        <v>1901</v>
      </c>
      <c r="F40" s="172">
        <f>E40+1</f>
        <v>1902</v>
      </c>
      <c r="G40" s="172">
        <f>F40+1</f>
        <v>1903</v>
      </c>
      <c r="H40" s="172" t="s">
        <v>173</v>
      </c>
    </row>
    <row r="41" spans="1:8" s="175" customFormat="1" ht="20.100000000000001" customHeight="1" x14ac:dyDescent="0.3">
      <c r="A41" s="564" t="s">
        <v>150</v>
      </c>
      <c r="B41" s="565"/>
      <c r="C41" s="566"/>
      <c r="D41" s="219"/>
      <c r="E41" s="219"/>
      <c r="F41" s="219"/>
      <c r="G41" s="219"/>
      <c r="H41" s="219"/>
    </row>
    <row r="42" spans="1:8" s="164" customFormat="1" ht="20.100000000000001" customHeight="1" x14ac:dyDescent="0.25">
      <c r="B42" s="92"/>
      <c r="C42" s="92"/>
      <c r="E42" s="176"/>
      <c r="F42" s="176"/>
      <c r="G42" s="176"/>
      <c r="H42" s="177" t="s">
        <v>174</v>
      </c>
    </row>
    <row r="43" spans="1:8" s="164" customFormat="1" ht="20.100000000000001" customHeight="1" x14ac:dyDescent="0.25">
      <c r="A43" s="108"/>
      <c r="B43" s="108"/>
      <c r="C43" s="91"/>
      <c r="D43" s="91"/>
      <c r="E43" s="91"/>
      <c r="F43" s="91"/>
      <c r="G43" s="178"/>
      <c r="H43" s="178"/>
    </row>
    <row r="44" spans="1:8" s="165" customFormat="1" ht="20.100000000000001" hidden="1" customHeight="1" x14ac:dyDescent="0.3">
      <c r="A44" s="529" t="s">
        <v>178</v>
      </c>
      <c r="B44" s="529"/>
      <c r="C44" s="529"/>
      <c r="D44" s="158"/>
      <c r="G44" s="158"/>
    </row>
    <row r="45" spans="1:8" s="165" customFormat="1" ht="20.100000000000001" hidden="1" customHeight="1" x14ac:dyDescent="0.3">
      <c r="A45" s="166"/>
      <c r="B45" s="166"/>
      <c r="C45" s="166"/>
      <c r="D45" s="158"/>
      <c r="E45" s="158"/>
      <c r="F45" s="158"/>
      <c r="G45" s="158"/>
      <c r="H45" s="158"/>
    </row>
    <row r="46" spans="1:8" s="165" customFormat="1" ht="15.6" hidden="1" x14ac:dyDescent="0.3">
      <c r="A46" s="562" t="s">
        <v>179</v>
      </c>
      <c r="B46" s="562"/>
      <c r="C46" s="562"/>
      <c r="D46" s="562"/>
      <c r="E46" s="562"/>
      <c r="F46" s="562"/>
      <c r="G46" s="562"/>
      <c r="H46" s="562"/>
    </row>
    <row r="47" spans="1:8" s="179" customFormat="1" hidden="1" x14ac:dyDescent="0.25">
      <c r="A47" s="563" t="s">
        <v>140</v>
      </c>
      <c r="B47" s="563"/>
      <c r="C47" s="563"/>
      <c r="D47" s="563"/>
      <c r="E47" s="563"/>
      <c r="F47" s="563"/>
      <c r="G47" s="563"/>
      <c r="H47" s="563"/>
    </row>
    <row r="48" spans="1:8" s="180" customFormat="1" ht="20.100000000000001" hidden="1" customHeight="1" x14ac:dyDescent="0.3">
      <c r="A48" s="558" t="s">
        <v>141</v>
      </c>
      <c r="B48" s="558"/>
      <c r="C48" s="558"/>
      <c r="D48" s="558"/>
      <c r="E48" s="559"/>
      <c r="F48" s="220"/>
      <c r="G48" s="149"/>
      <c r="H48" s="149"/>
    </row>
    <row r="49" spans="1:8" s="179" customFormat="1" ht="26.4" hidden="1" x14ac:dyDescent="0.25">
      <c r="A49" s="181"/>
      <c r="B49" s="181"/>
      <c r="C49" s="181"/>
      <c r="D49" s="557" t="s">
        <v>142</v>
      </c>
      <c r="E49" s="557"/>
      <c r="F49" s="182" t="s">
        <v>144</v>
      </c>
      <c r="G49" s="183" t="s">
        <v>157</v>
      </c>
      <c r="H49" s="183" t="s">
        <v>6</v>
      </c>
    </row>
    <row r="50" spans="1:8" s="173" customFormat="1" ht="20.100000000000001" hidden="1" customHeight="1" x14ac:dyDescent="0.3">
      <c r="A50" s="581" t="s">
        <v>143</v>
      </c>
      <c r="B50" s="581"/>
      <c r="C50" s="582"/>
      <c r="D50" s="583"/>
      <c r="E50" s="583"/>
      <c r="F50" s="184"/>
      <c r="G50" s="220"/>
      <c r="H50" s="220"/>
    </row>
    <row r="51" spans="1:8" s="187" customFormat="1" ht="20.100000000000001" hidden="1" customHeight="1" x14ac:dyDescent="0.3">
      <c r="A51" s="149" t="s">
        <v>243</v>
      </c>
      <c r="B51" s="185"/>
      <c r="C51" s="185"/>
      <c r="D51" s="580">
        <f>C56*D50</f>
        <v>0</v>
      </c>
      <c r="E51" s="580"/>
      <c r="F51" s="184"/>
      <c r="G51" s="186">
        <f>C56*G50</f>
        <v>0</v>
      </c>
      <c r="H51" s="186">
        <f>C56*H50</f>
        <v>0</v>
      </c>
    </row>
    <row r="52" spans="1:8" s="90" customFormat="1" ht="20.100000000000001" hidden="1" customHeight="1" x14ac:dyDescent="0.3">
      <c r="A52" s="562" t="s">
        <v>180</v>
      </c>
      <c r="B52" s="562"/>
      <c r="C52" s="562"/>
      <c r="D52" s="562"/>
      <c r="E52" s="562"/>
      <c r="F52" s="562"/>
      <c r="G52" s="562"/>
      <c r="H52" s="562"/>
    </row>
    <row r="53" spans="1:8" s="90" customFormat="1" ht="20.100000000000001" hidden="1" customHeight="1" x14ac:dyDescent="0.3">
      <c r="A53" s="188" t="s">
        <v>176</v>
      </c>
      <c r="B53" s="166"/>
    </row>
    <row r="54" spans="1:8" s="89" customFormat="1" ht="18.75" hidden="1" customHeight="1" x14ac:dyDescent="0.25">
      <c r="A54" s="189"/>
      <c r="B54" s="189"/>
      <c r="C54" s="158"/>
      <c r="D54" s="90"/>
      <c r="E54" s="90"/>
      <c r="F54" s="158"/>
      <c r="G54" s="190"/>
      <c r="H54" s="190"/>
    </row>
    <row r="55" spans="1:8" s="90" customFormat="1" ht="26.4" hidden="1" x14ac:dyDescent="0.25">
      <c r="B55" s="158"/>
      <c r="C55" s="137" t="s">
        <v>145</v>
      </c>
      <c r="D55" s="137" t="s">
        <v>146</v>
      </c>
      <c r="E55" s="137" t="s">
        <v>175</v>
      </c>
      <c r="F55" s="137" t="s">
        <v>159</v>
      </c>
      <c r="G55" s="137" t="s">
        <v>146</v>
      </c>
      <c r="H55" s="137" t="s">
        <v>175</v>
      </c>
    </row>
    <row r="56" spans="1:8" s="90" customFormat="1" ht="21.75" hidden="1" customHeight="1" x14ac:dyDescent="0.25">
      <c r="A56" s="189" t="s">
        <v>147</v>
      </c>
      <c r="B56" s="158"/>
      <c r="C56" s="191">
        <f t="shared" ref="C56:C61" si="0">SUM(D56:E56)</f>
        <v>0</v>
      </c>
      <c r="D56" s="221"/>
      <c r="E56" s="221"/>
      <c r="F56" s="192">
        <f>IFERROR(G56+H56,0)</f>
        <v>0</v>
      </c>
      <c r="G56" s="80">
        <f t="shared" ref="G56:G61" si="1">IFERROR(D56/C56,0)</f>
        <v>0</v>
      </c>
      <c r="H56" s="80">
        <f t="shared" ref="H56:H61" si="2">IFERROR(E56/C56,0)</f>
        <v>0</v>
      </c>
    </row>
    <row r="57" spans="1:8" s="90" customFormat="1" ht="21.75" hidden="1" customHeight="1" x14ac:dyDescent="0.25">
      <c r="A57" s="181" t="s">
        <v>187</v>
      </c>
      <c r="B57" s="190"/>
      <c r="C57" s="193">
        <f t="shared" si="0"/>
        <v>0</v>
      </c>
      <c r="D57" s="222"/>
      <c r="E57" s="222"/>
      <c r="F57" s="194">
        <f>IFERROR(C57/C56,0)</f>
        <v>0</v>
      </c>
      <c r="G57" s="80">
        <f t="shared" si="1"/>
        <v>0</v>
      </c>
      <c r="H57" s="80">
        <f t="shared" si="2"/>
        <v>0</v>
      </c>
    </row>
    <row r="58" spans="1:8" s="90" customFormat="1" ht="21.75" hidden="1" customHeight="1" x14ac:dyDescent="0.25">
      <c r="A58" s="181" t="s">
        <v>188</v>
      </c>
      <c r="B58" s="158"/>
      <c r="C58" s="193">
        <f t="shared" si="0"/>
        <v>0</v>
      </c>
      <c r="D58" s="195">
        <f>D56-D57</f>
        <v>0</v>
      </c>
      <c r="E58" s="195">
        <f>E56-E57</f>
        <v>0</v>
      </c>
      <c r="F58" s="194">
        <f>IFERROR(C58/C56,0)</f>
        <v>0</v>
      </c>
      <c r="G58" s="80">
        <f t="shared" si="1"/>
        <v>0</v>
      </c>
      <c r="H58" s="80">
        <f t="shared" si="2"/>
        <v>0</v>
      </c>
    </row>
    <row r="59" spans="1:8" s="90" customFormat="1" ht="21.75" hidden="1" customHeight="1" x14ac:dyDescent="0.25">
      <c r="A59" s="190" t="s">
        <v>158</v>
      </c>
      <c r="B59" s="196"/>
      <c r="C59" s="193">
        <f t="shared" si="0"/>
        <v>0</v>
      </c>
      <c r="D59" s="221"/>
      <c r="E59" s="221"/>
      <c r="F59" s="194">
        <f>IFERROR(C59/C56,0)</f>
        <v>0</v>
      </c>
      <c r="G59" s="80">
        <f t="shared" si="1"/>
        <v>0</v>
      </c>
      <c r="H59" s="80">
        <f t="shared" si="2"/>
        <v>0</v>
      </c>
    </row>
    <row r="60" spans="1:8" s="90" customFormat="1" ht="21.75" hidden="1" customHeight="1" x14ac:dyDescent="0.25">
      <c r="A60" s="181" t="s">
        <v>187</v>
      </c>
      <c r="B60" s="196"/>
      <c r="C60" s="193">
        <f t="shared" si="0"/>
        <v>0</v>
      </c>
      <c r="D60" s="222"/>
      <c r="E60" s="222"/>
      <c r="F60" s="194">
        <f>IFERROR(C60/C56,0)</f>
        <v>0</v>
      </c>
      <c r="G60" s="80">
        <f t="shared" si="1"/>
        <v>0</v>
      </c>
      <c r="H60" s="80">
        <f t="shared" si="2"/>
        <v>0</v>
      </c>
    </row>
    <row r="61" spans="1:8" s="90" customFormat="1" ht="21.75" hidden="1" customHeight="1" x14ac:dyDescent="0.25">
      <c r="A61" s="197" t="s">
        <v>188</v>
      </c>
      <c r="B61" s="196"/>
      <c r="C61" s="193">
        <f t="shared" si="0"/>
        <v>0</v>
      </c>
      <c r="D61" s="195">
        <f>D59-D60</f>
        <v>0</v>
      </c>
      <c r="E61" s="195">
        <f>E59-E60</f>
        <v>0</v>
      </c>
      <c r="F61" s="194">
        <f>IFERROR(C61/C56,0)</f>
        <v>0</v>
      </c>
      <c r="G61" s="80">
        <f t="shared" si="1"/>
        <v>0</v>
      </c>
      <c r="H61" s="80">
        <f t="shared" si="2"/>
        <v>0</v>
      </c>
    </row>
    <row r="62" spans="1:8" s="90" customFormat="1" ht="20.100000000000001" hidden="1" customHeight="1" x14ac:dyDescent="0.25">
      <c r="A62" s="158"/>
      <c r="B62" s="158"/>
      <c r="C62" s="158"/>
      <c r="D62" s="198"/>
      <c r="E62" s="158"/>
      <c r="F62" s="158"/>
      <c r="G62" s="158"/>
      <c r="H62" s="158"/>
    </row>
    <row r="63" spans="1:8" s="90" customFormat="1" ht="20.100000000000001" hidden="1" customHeight="1" x14ac:dyDescent="0.3">
      <c r="A63" s="562" t="s">
        <v>205</v>
      </c>
      <c r="B63" s="562"/>
      <c r="C63" s="562"/>
      <c r="D63" s="562"/>
      <c r="E63" s="562"/>
      <c r="F63" s="562"/>
      <c r="G63" s="562"/>
      <c r="H63" s="562"/>
    </row>
    <row r="64" spans="1:8" s="90" customFormat="1" ht="20.100000000000001" hidden="1" customHeight="1" x14ac:dyDescent="0.3">
      <c r="A64" s="188" t="s">
        <v>176</v>
      </c>
      <c r="B64" s="166"/>
    </row>
    <row r="65" spans="1:8" s="89" customFormat="1" ht="12.75" hidden="1" customHeight="1" x14ac:dyDescent="0.25">
      <c r="A65" s="189"/>
      <c r="B65" s="189"/>
      <c r="C65" s="158"/>
      <c r="D65" s="90"/>
      <c r="E65" s="90"/>
      <c r="F65" s="158"/>
      <c r="G65" s="190"/>
      <c r="H65" s="190"/>
    </row>
    <row r="66" spans="1:8" s="90" customFormat="1" ht="26.4" hidden="1" x14ac:dyDescent="0.25">
      <c r="B66" s="158"/>
      <c r="C66" s="137" t="s">
        <v>145</v>
      </c>
      <c r="D66" s="137" t="s">
        <v>146</v>
      </c>
      <c r="E66" s="137" t="s">
        <v>175</v>
      </c>
      <c r="F66" s="137" t="s">
        <v>159</v>
      </c>
      <c r="G66" s="137" t="s">
        <v>146</v>
      </c>
      <c r="H66" s="137" t="s">
        <v>175</v>
      </c>
    </row>
    <row r="67" spans="1:8" s="90" customFormat="1" ht="21.75" hidden="1" customHeight="1" x14ac:dyDescent="0.25">
      <c r="A67" s="189" t="s">
        <v>204</v>
      </c>
      <c r="B67" s="158"/>
      <c r="C67" s="191">
        <f t="shared" ref="C67:C72" si="3">SUM(D67:E67)</f>
        <v>0</v>
      </c>
      <c r="D67" s="221"/>
      <c r="E67" s="221"/>
      <c r="F67" s="192">
        <f>IFERROR(G67+H67,0)</f>
        <v>0</v>
      </c>
      <c r="G67" s="80">
        <f t="shared" ref="G67:G72" si="4">IFERROR(D67/C67,0)</f>
        <v>0</v>
      </c>
      <c r="H67" s="80">
        <f t="shared" ref="H67:H72" si="5">IFERROR(E67/C67,0)</f>
        <v>0</v>
      </c>
    </row>
    <row r="68" spans="1:8" s="90" customFormat="1" ht="21.75" hidden="1" customHeight="1" x14ac:dyDescent="0.25">
      <c r="A68" s="181" t="s">
        <v>206</v>
      </c>
      <c r="B68" s="190"/>
      <c r="C68" s="193">
        <f t="shared" si="3"/>
        <v>0</v>
      </c>
      <c r="D68" s="222"/>
      <c r="E68" s="222"/>
      <c r="F68" s="194">
        <f>IFERROR(C68/C67,0)</f>
        <v>0</v>
      </c>
      <c r="G68" s="80">
        <f t="shared" si="4"/>
        <v>0</v>
      </c>
      <c r="H68" s="80">
        <f t="shared" si="5"/>
        <v>0</v>
      </c>
    </row>
    <row r="69" spans="1:8" s="90" customFormat="1" ht="21.75" hidden="1" customHeight="1" x14ac:dyDescent="0.25">
      <c r="A69" s="181" t="s">
        <v>207</v>
      </c>
      <c r="B69" s="158"/>
      <c r="C69" s="193">
        <f t="shared" si="3"/>
        <v>0</v>
      </c>
      <c r="D69" s="195">
        <f>D67-D68</f>
        <v>0</v>
      </c>
      <c r="E69" s="195">
        <f>E67-E68</f>
        <v>0</v>
      </c>
      <c r="F69" s="194">
        <f>IFERROR(C69/C67,0)</f>
        <v>0</v>
      </c>
      <c r="G69" s="80">
        <f t="shared" si="4"/>
        <v>0</v>
      </c>
      <c r="H69" s="80">
        <f t="shared" si="5"/>
        <v>0</v>
      </c>
    </row>
    <row r="70" spans="1:8" s="90" customFormat="1" ht="21.75" hidden="1" customHeight="1" x14ac:dyDescent="0.25">
      <c r="A70" s="190" t="s">
        <v>158</v>
      </c>
      <c r="B70" s="196"/>
      <c r="C70" s="193">
        <f t="shared" si="3"/>
        <v>0</v>
      </c>
      <c r="D70" s="221"/>
      <c r="E70" s="221"/>
      <c r="F70" s="194">
        <f>IFERROR(C70/C67,0)</f>
        <v>0</v>
      </c>
      <c r="G70" s="80">
        <f t="shared" si="4"/>
        <v>0</v>
      </c>
      <c r="H70" s="80">
        <f t="shared" si="5"/>
        <v>0</v>
      </c>
    </row>
    <row r="71" spans="1:8" s="90" customFormat="1" ht="21.75" hidden="1" customHeight="1" x14ac:dyDescent="0.25">
      <c r="A71" s="181" t="s">
        <v>206</v>
      </c>
      <c r="B71" s="196"/>
      <c r="C71" s="193">
        <f t="shared" si="3"/>
        <v>0</v>
      </c>
      <c r="D71" s="222"/>
      <c r="E71" s="222"/>
      <c r="F71" s="194">
        <f>IFERROR(C71/C67,0)</f>
        <v>0</v>
      </c>
      <c r="G71" s="80">
        <f t="shared" si="4"/>
        <v>0</v>
      </c>
      <c r="H71" s="80">
        <f t="shared" si="5"/>
        <v>0</v>
      </c>
    </row>
    <row r="72" spans="1:8" s="90" customFormat="1" ht="21.75" hidden="1" customHeight="1" x14ac:dyDescent="0.25">
      <c r="A72" s="197" t="s">
        <v>208</v>
      </c>
      <c r="B72" s="196"/>
      <c r="C72" s="193">
        <f t="shared" si="3"/>
        <v>0</v>
      </c>
      <c r="D72" s="195">
        <f>D70-D71</f>
        <v>0</v>
      </c>
      <c r="E72" s="195">
        <f>E70-E71</f>
        <v>0</v>
      </c>
      <c r="F72" s="194">
        <f>IFERROR(C72/C67,0)</f>
        <v>0</v>
      </c>
      <c r="G72" s="80">
        <f t="shared" si="4"/>
        <v>0</v>
      </c>
      <c r="H72" s="80">
        <f t="shared" si="5"/>
        <v>0</v>
      </c>
    </row>
    <row r="73" spans="1:8" s="90" customFormat="1" ht="21.75" hidden="1" customHeight="1" x14ac:dyDescent="0.25">
      <c r="A73" s="197"/>
      <c r="B73" s="196"/>
      <c r="C73" s="199"/>
      <c r="D73" s="200"/>
      <c r="E73" s="200"/>
      <c r="F73" s="201"/>
      <c r="G73" s="96"/>
      <c r="H73" s="96"/>
    </row>
    <row r="74" spans="1:8" s="90" customFormat="1" ht="20.100000000000001" hidden="1" customHeight="1" x14ac:dyDescent="0.3">
      <c r="A74" s="529" t="s">
        <v>203</v>
      </c>
      <c r="B74" s="529"/>
      <c r="C74" s="529"/>
      <c r="D74" s="158"/>
      <c r="E74" s="158"/>
      <c r="F74" s="158"/>
      <c r="G74" s="158"/>
      <c r="H74" s="158"/>
    </row>
    <row r="75" spans="1:8" s="90" customFormat="1" ht="20.100000000000001" hidden="1" customHeight="1" x14ac:dyDescent="0.25">
      <c r="A75" s="202" t="s">
        <v>177</v>
      </c>
      <c r="B75" s="203"/>
      <c r="C75" s="203"/>
      <c r="D75" s="204"/>
      <c r="E75" s="158"/>
      <c r="F75" s="158"/>
      <c r="G75" s="158"/>
      <c r="H75" s="158"/>
    </row>
    <row r="76" spans="1:8" s="90" customFormat="1" ht="11.25" hidden="1" customHeight="1" x14ac:dyDescent="0.25">
      <c r="A76" s="158"/>
      <c r="B76" s="158"/>
      <c r="C76" s="158"/>
      <c r="D76" s="158"/>
      <c r="E76" s="158"/>
      <c r="F76" s="158"/>
      <c r="G76" s="158"/>
      <c r="H76" s="158"/>
    </row>
    <row r="77" spans="1:8" s="90" customFormat="1" ht="20.100000000000001" hidden="1" customHeight="1" x14ac:dyDescent="0.25">
      <c r="A77" s="552" t="s">
        <v>189</v>
      </c>
      <c r="B77" s="552"/>
      <c r="C77" s="552"/>
      <c r="D77" s="223"/>
      <c r="E77" s="110"/>
      <c r="F77" s="110"/>
      <c r="G77" s="110"/>
      <c r="H77" s="110"/>
    </row>
    <row r="78" spans="1:8" s="90" customFormat="1" ht="20.100000000000001" hidden="1" customHeight="1" x14ac:dyDescent="0.25">
      <c r="A78" s="105"/>
      <c r="B78" s="105"/>
      <c r="C78" s="92"/>
      <c r="D78" s="93"/>
      <c r="E78" s="107"/>
      <c r="F78" s="107"/>
      <c r="G78" s="107"/>
      <c r="H78" s="107"/>
    </row>
    <row r="79" spans="1:8" s="90" customFormat="1" ht="24" hidden="1" customHeight="1" x14ac:dyDescent="0.25">
      <c r="A79" s="92"/>
      <c r="B79" s="92"/>
      <c r="C79" s="92"/>
      <c r="D79" s="215" t="s">
        <v>145</v>
      </c>
      <c r="E79" s="578" t="s">
        <v>192</v>
      </c>
      <c r="F79" s="579"/>
      <c r="G79" s="578" t="s">
        <v>193</v>
      </c>
      <c r="H79" s="579"/>
    </row>
    <row r="80" spans="1:8" s="90" customFormat="1" ht="20.100000000000001" hidden="1" customHeight="1" x14ac:dyDescent="0.25">
      <c r="A80" s="108" t="s">
        <v>199</v>
      </c>
      <c r="B80" s="108"/>
      <c r="C80" s="109"/>
      <c r="D80" s="94">
        <f>E80+G80</f>
        <v>0</v>
      </c>
      <c r="E80" s="553"/>
      <c r="F80" s="554"/>
      <c r="G80" s="553"/>
      <c r="H80" s="554"/>
    </row>
    <row r="81" spans="1:8" s="90" customFormat="1" ht="20.100000000000001" hidden="1" customHeight="1" x14ac:dyDescent="0.25">
      <c r="A81" s="110" t="s">
        <v>200</v>
      </c>
      <c r="B81" s="110"/>
      <c r="C81" s="111"/>
      <c r="D81" s="94">
        <f t="shared" ref="D81:D85" si="6">E81+G81</f>
        <v>0</v>
      </c>
      <c r="E81" s="555">
        <f>E80*E89</f>
        <v>0</v>
      </c>
      <c r="F81" s="556"/>
      <c r="G81" s="555">
        <f>G80*G89</f>
        <v>0</v>
      </c>
      <c r="H81" s="556"/>
    </row>
    <row r="82" spans="1:8" s="90" customFormat="1" ht="20.100000000000001" hidden="1" customHeight="1" x14ac:dyDescent="0.25">
      <c r="A82" s="110" t="s">
        <v>201</v>
      </c>
      <c r="B82" s="110"/>
      <c r="C82" s="111"/>
      <c r="D82" s="94">
        <f t="shared" si="6"/>
        <v>0</v>
      </c>
      <c r="E82" s="555">
        <f>E90*E80</f>
        <v>0</v>
      </c>
      <c r="F82" s="556"/>
      <c r="G82" s="555">
        <f>G90*G80</f>
        <v>0</v>
      </c>
      <c r="H82" s="556"/>
    </row>
    <row r="83" spans="1:8" s="90" customFormat="1" ht="20.100000000000001" hidden="1" customHeight="1" x14ac:dyDescent="0.25">
      <c r="A83" s="552" t="s">
        <v>202</v>
      </c>
      <c r="B83" s="552"/>
      <c r="C83" s="109"/>
      <c r="D83" s="94">
        <f t="shared" si="6"/>
        <v>0</v>
      </c>
      <c r="E83" s="555">
        <f>E80*E91</f>
        <v>0</v>
      </c>
      <c r="F83" s="556"/>
      <c r="G83" s="555">
        <f>G80*G91</f>
        <v>0</v>
      </c>
      <c r="H83" s="556"/>
    </row>
    <row r="84" spans="1:8" s="90" customFormat="1" ht="20.100000000000001" hidden="1" customHeight="1" x14ac:dyDescent="0.25">
      <c r="A84" s="110" t="s">
        <v>200</v>
      </c>
      <c r="B84" s="110"/>
      <c r="C84" s="111"/>
      <c r="D84" s="94">
        <f t="shared" si="6"/>
        <v>0</v>
      </c>
      <c r="E84" s="555">
        <f>E83*E92</f>
        <v>0</v>
      </c>
      <c r="F84" s="556"/>
      <c r="G84" s="555">
        <f>G83*G92</f>
        <v>0</v>
      </c>
      <c r="H84" s="556"/>
    </row>
    <row r="85" spans="1:8" s="90" customFormat="1" ht="20.100000000000001" hidden="1" customHeight="1" x14ac:dyDescent="0.25">
      <c r="A85" s="110" t="s">
        <v>201</v>
      </c>
      <c r="B85" s="110"/>
      <c r="C85" s="111"/>
      <c r="D85" s="94">
        <f t="shared" si="6"/>
        <v>0</v>
      </c>
      <c r="E85" s="555">
        <f>E83*E93</f>
        <v>0</v>
      </c>
      <c r="F85" s="556"/>
      <c r="G85" s="555">
        <f>G83*G93</f>
        <v>0</v>
      </c>
      <c r="H85" s="556"/>
    </row>
    <row r="86" spans="1:8" hidden="1" x14ac:dyDescent="0.25">
      <c r="A86" s="72"/>
      <c r="B86" s="72"/>
      <c r="C86" s="72"/>
      <c r="D86" s="72"/>
      <c r="E86" s="72"/>
      <c r="F86" s="72"/>
      <c r="G86" s="72"/>
      <c r="H86" s="72"/>
    </row>
    <row r="87" spans="1:8" s="90" customFormat="1" ht="20.100000000000001" hidden="1" customHeight="1" x14ac:dyDescent="0.25">
      <c r="A87" s="105"/>
      <c r="B87" s="105"/>
      <c r="C87" s="106" t="s">
        <v>190</v>
      </c>
      <c r="D87" s="137" t="s">
        <v>159</v>
      </c>
      <c r="E87" s="576" t="s">
        <v>144</v>
      </c>
      <c r="F87" s="576"/>
      <c r="G87" s="576"/>
      <c r="H87" s="577"/>
    </row>
    <row r="88" spans="1:8" s="89" customFormat="1" ht="25.5" hidden="1" customHeight="1" x14ac:dyDescent="0.25">
      <c r="A88" s="108" t="s">
        <v>191</v>
      </c>
      <c r="B88" s="108"/>
      <c r="C88" s="95">
        <f t="shared" ref="C88:C93" si="7">IFERROR(E80+G80/$D$77,0)</f>
        <v>0</v>
      </c>
      <c r="D88" s="205">
        <f>IFERROR(C88/C88,0)</f>
        <v>0</v>
      </c>
      <c r="E88" s="578" t="s">
        <v>216</v>
      </c>
      <c r="F88" s="579"/>
      <c r="G88" s="578" t="s">
        <v>217</v>
      </c>
      <c r="H88" s="579"/>
    </row>
    <row r="89" spans="1:8" s="90" customFormat="1" ht="20.100000000000001" hidden="1" customHeight="1" x14ac:dyDescent="0.25">
      <c r="A89" s="110" t="s">
        <v>194</v>
      </c>
      <c r="B89" s="110"/>
      <c r="C89" s="95">
        <f t="shared" si="7"/>
        <v>0</v>
      </c>
      <c r="D89" s="205">
        <f>IFERROR(C89/$C$88,0)</f>
        <v>0</v>
      </c>
      <c r="E89" s="570"/>
      <c r="F89" s="571"/>
      <c r="G89" s="570"/>
      <c r="H89" s="571"/>
    </row>
    <row r="90" spans="1:8" s="90" customFormat="1" ht="20.100000000000001" hidden="1" customHeight="1" x14ac:dyDescent="0.25">
      <c r="A90" s="110" t="s">
        <v>195</v>
      </c>
      <c r="B90" s="110"/>
      <c r="C90" s="95">
        <f t="shared" si="7"/>
        <v>0</v>
      </c>
      <c r="D90" s="205">
        <f>IFERROR(C90/$C$88,0)</f>
        <v>0</v>
      </c>
      <c r="E90" s="584">
        <f t="shared" ref="E90" si="8">IF(E89=0,0,1-E89)</f>
        <v>0</v>
      </c>
      <c r="F90" s="585"/>
      <c r="G90" s="584">
        <f>IF(G89=0,0,1-G89)</f>
        <v>0</v>
      </c>
      <c r="H90" s="585"/>
    </row>
    <row r="91" spans="1:8" s="90" customFormat="1" ht="20.100000000000001" hidden="1" customHeight="1" x14ac:dyDescent="0.25">
      <c r="A91" s="91" t="s">
        <v>196</v>
      </c>
      <c r="B91" s="91"/>
      <c r="C91" s="95">
        <f t="shared" si="7"/>
        <v>0</v>
      </c>
      <c r="D91" s="205">
        <f>IFERROR(C91/$C$88,0)</f>
        <v>0</v>
      </c>
      <c r="E91" s="574"/>
      <c r="F91" s="575"/>
      <c r="G91" s="574"/>
      <c r="H91" s="575"/>
    </row>
    <row r="92" spans="1:8" s="90" customFormat="1" ht="20.100000000000001" hidden="1" customHeight="1" x14ac:dyDescent="0.25">
      <c r="A92" s="110" t="s">
        <v>197</v>
      </c>
      <c r="B92" s="110"/>
      <c r="C92" s="95">
        <f t="shared" si="7"/>
        <v>0</v>
      </c>
      <c r="D92" s="205">
        <f>IFERROR(C92/$C$88,0)</f>
        <v>0</v>
      </c>
      <c r="E92" s="570"/>
      <c r="F92" s="571"/>
      <c r="G92" s="570"/>
      <c r="H92" s="571"/>
    </row>
    <row r="93" spans="1:8" s="90" customFormat="1" ht="20.100000000000001" hidden="1" customHeight="1" x14ac:dyDescent="0.25">
      <c r="A93" s="92" t="s">
        <v>198</v>
      </c>
      <c r="B93" s="92"/>
      <c r="C93" s="95">
        <f t="shared" si="7"/>
        <v>0</v>
      </c>
      <c r="D93" s="205">
        <f>IFERROR(C93/$C$88,0)</f>
        <v>0</v>
      </c>
      <c r="E93" s="572">
        <f t="shared" ref="E93" si="9">IF(E92=0,0,1-E92)</f>
        <v>0</v>
      </c>
      <c r="F93" s="573"/>
      <c r="G93" s="572">
        <f>IF(G92=0,0,1-G92)</f>
        <v>0</v>
      </c>
      <c r="H93" s="573"/>
    </row>
    <row r="94" spans="1:8" x14ac:dyDescent="0.25">
      <c r="A94" s="72"/>
      <c r="B94" s="72"/>
      <c r="C94" s="72"/>
      <c r="D94" s="72"/>
      <c r="E94" s="72"/>
      <c r="F94" s="72"/>
      <c r="G94" s="72"/>
      <c r="H94" s="72"/>
    </row>
    <row r="95" spans="1:8" x14ac:dyDescent="0.25">
      <c r="A95" s="72"/>
      <c r="B95" s="72"/>
      <c r="C95" s="72"/>
      <c r="D95" s="72"/>
      <c r="E95" s="72"/>
      <c r="F95" s="72"/>
      <c r="G95" s="72"/>
      <c r="H95" s="72"/>
    </row>
    <row r="96" spans="1:8" x14ac:dyDescent="0.25">
      <c r="A96" s="72"/>
      <c r="B96" s="72"/>
      <c r="C96" s="72"/>
      <c r="D96" s="72"/>
      <c r="E96" s="72"/>
      <c r="F96" s="72"/>
      <c r="G96" s="72"/>
      <c r="H96" s="72"/>
    </row>
    <row r="97" spans="1:8" x14ac:dyDescent="0.25">
      <c r="A97" s="72"/>
      <c r="B97" s="72"/>
      <c r="C97" s="72"/>
      <c r="D97" s="72"/>
      <c r="E97" s="72"/>
      <c r="F97" s="72"/>
      <c r="G97" s="72"/>
      <c r="H97" s="72"/>
    </row>
    <row r="98" spans="1:8" x14ac:dyDescent="0.25">
      <c r="A98" s="72"/>
      <c r="B98" s="72"/>
      <c r="C98" s="72"/>
      <c r="D98" s="72"/>
      <c r="E98" s="72"/>
      <c r="F98" s="72"/>
      <c r="G98" s="72"/>
      <c r="H98" s="72"/>
    </row>
    <row r="99" spans="1:8" x14ac:dyDescent="0.25">
      <c r="A99" s="72"/>
      <c r="B99" s="72"/>
      <c r="C99" s="72"/>
      <c r="D99" s="72"/>
      <c r="E99" s="72"/>
      <c r="F99" s="72"/>
      <c r="G99" s="72"/>
      <c r="H99" s="72"/>
    </row>
    <row r="100" spans="1:8" x14ac:dyDescent="0.25">
      <c r="A100" s="72"/>
      <c r="B100" s="72"/>
      <c r="C100" s="72"/>
      <c r="D100" s="72"/>
      <c r="E100" s="72"/>
      <c r="F100" s="72"/>
      <c r="G100" s="72"/>
      <c r="H100" s="72"/>
    </row>
    <row r="101" spans="1:8" x14ac:dyDescent="0.25">
      <c r="A101" s="72"/>
      <c r="B101" s="72"/>
      <c r="C101" s="72"/>
      <c r="D101" s="72"/>
      <c r="E101" s="72"/>
      <c r="F101" s="72"/>
      <c r="G101" s="72"/>
      <c r="H101" s="72"/>
    </row>
    <row r="102" spans="1:8" x14ac:dyDescent="0.25">
      <c r="A102" s="72"/>
      <c r="B102" s="72"/>
      <c r="C102" s="72"/>
      <c r="D102" s="72"/>
      <c r="E102" s="72"/>
      <c r="F102" s="72"/>
      <c r="G102" s="72"/>
      <c r="H102" s="72"/>
    </row>
    <row r="103" spans="1:8" x14ac:dyDescent="0.25">
      <c r="A103" s="72"/>
      <c r="B103" s="72"/>
      <c r="C103" s="72"/>
      <c r="D103" s="72"/>
      <c r="E103" s="72"/>
      <c r="F103" s="72"/>
      <c r="G103" s="72"/>
      <c r="H103" s="72"/>
    </row>
    <row r="104" spans="1:8" x14ac:dyDescent="0.25">
      <c r="A104" s="72"/>
      <c r="B104" s="72"/>
      <c r="C104" s="72"/>
      <c r="D104" s="72"/>
      <c r="E104" s="72"/>
      <c r="F104" s="72"/>
      <c r="G104" s="72"/>
      <c r="H104" s="72"/>
    </row>
    <row r="105" spans="1:8" x14ac:dyDescent="0.25">
      <c r="A105" s="72"/>
      <c r="B105" s="72"/>
      <c r="C105" s="72"/>
      <c r="D105" s="72"/>
      <c r="E105" s="72"/>
      <c r="F105" s="72"/>
      <c r="G105" s="72"/>
      <c r="H105" s="72"/>
    </row>
    <row r="106" spans="1:8" x14ac:dyDescent="0.25">
      <c r="A106" s="72"/>
      <c r="B106" s="72"/>
      <c r="C106" s="72"/>
      <c r="D106" s="72"/>
      <c r="E106" s="72"/>
      <c r="F106" s="72"/>
      <c r="G106" s="72"/>
      <c r="H106" s="72"/>
    </row>
    <row r="107" spans="1:8" x14ac:dyDescent="0.25">
      <c r="A107" s="72"/>
      <c r="B107" s="72"/>
      <c r="C107" s="72"/>
      <c r="D107" s="72"/>
      <c r="E107" s="72"/>
      <c r="F107" s="72"/>
      <c r="G107" s="72"/>
      <c r="H107" s="72"/>
    </row>
    <row r="108" spans="1:8" x14ac:dyDescent="0.25">
      <c r="A108" s="72"/>
      <c r="B108" s="72"/>
      <c r="C108" s="72"/>
      <c r="D108" s="72"/>
      <c r="E108" s="72"/>
      <c r="F108" s="72"/>
      <c r="G108" s="72"/>
      <c r="H108" s="72"/>
    </row>
    <row r="109" spans="1:8" x14ac:dyDescent="0.25">
      <c r="A109" s="72"/>
      <c r="B109" s="72"/>
      <c r="C109" s="72"/>
      <c r="D109" s="72"/>
      <c r="E109" s="72"/>
      <c r="F109" s="72"/>
      <c r="G109" s="72"/>
      <c r="H109" s="72"/>
    </row>
    <row r="110" spans="1:8" x14ac:dyDescent="0.25">
      <c r="A110" s="72"/>
      <c r="B110" s="72"/>
      <c r="C110" s="72"/>
      <c r="D110" s="72"/>
      <c r="E110" s="72"/>
      <c r="F110" s="72"/>
      <c r="G110" s="72"/>
      <c r="H110" s="72"/>
    </row>
    <row r="111" spans="1:8" x14ac:dyDescent="0.25">
      <c r="A111" s="72"/>
      <c r="B111" s="72"/>
      <c r="C111" s="72"/>
      <c r="D111" s="72"/>
      <c r="E111" s="72"/>
      <c r="F111" s="72"/>
      <c r="G111" s="72"/>
      <c r="H111" s="72"/>
    </row>
    <row r="112" spans="1:8" x14ac:dyDescent="0.25">
      <c r="A112" s="72"/>
      <c r="B112" s="72"/>
      <c r="C112" s="72"/>
      <c r="D112" s="72"/>
      <c r="E112" s="72"/>
      <c r="F112" s="72"/>
      <c r="G112" s="72"/>
      <c r="H112" s="72"/>
    </row>
    <row r="113" spans="1:8" x14ac:dyDescent="0.25">
      <c r="A113" s="72"/>
      <c r="B113" s="72"/>
      <c r="C113" s="72"/>
      <c r="D113" s="72"/>
      <c r="E113" s="72"/>
      <c r="F113" s="72"/>
      <c r="G113" s="72"/>
      <c r="H113" s="72"/>
    </row>
    <row r="114" spans="1:8" x14ac:dyDescent="0.25">
      <c r="A114" s="72"/>
      <c r="B114" s="72"/>
      <c r="C114" s="72"/>
      <c r="D114" s="72"/>
      <c r="E114" s="72"/>
      <c r="F114" s="72"/>
      <c r="G114" s="72"/>
      <c r="H114" s="72"/>
    </row>
    <row r="115" spans="1:8" x14ac:dyDescent="0.25">
      <c r="A115" s="72"/>
      <c r="B115" s="72"/>
      <c r="C115" s="72"/>
      <c r="D115" s="72"/>
      <c r="E115" s="72"/>
      <c r="F115" s="72"/>
      <c r="G115" s="72"/>
      <c r="H115" s="72"/>
    </row>
    <row r="116" spans="1:8" x14ac:dyDescent="0.25">
      <c r="A116" s="72"/>
      <c r="B116" s="72"/>
      <c r="C116" s="72"/>
      <c r="D116" s="72"/>
      <c r="E116" s="72"/>
      <c r="F116" s="72"/>
      <c r="G116" s="72"/>
      <c r="H116" s="72"/>
    </row>
    <row r="117" spans="1:8" x14ac:dyDescent="0.25">
      <c r="A117" s="72"/>
      <c r="B117" s="72"/>
      <c r="C117" s="72"/>
      <c r="D117" s="72"/>
      <c r="E117" s="72"/>
      <c r="F117" s="72"/>
      <c r="G117" s="72"/>
      <c r="H117" s="72"/>
    </row>
    <row r="118" spans="1:8" x14ac:dyDescent="0.25">
      <c r="A118" s="72"/>
      <c r="B118" s="72"/>
      <c r="C118" s="72"/>
      <c r="D118" s="72"/>
      <c r="E118" s="72"/>
      <c r="F118" s="72"/>
      <c r="G118" s="72"/>
      <c r="H118" s="72"/>
    </row>
    <row r="119" spans="1:8" x14ac:dyDescent="0.25">
      <c r="A119" s="72"/>
      <c r="B119" s="72"/>
      <c r="C119" s="72"/>
      <c r="D119" s="72"/>
      <c r="E119" s="72"/>
      <c r="F119" s="72"/>
      <c r="G119" s="72"/>
      <c r="H119" s="72"/>
    </row>
    <row r="120" spans="1:8" x14ac:dyDescent="0.25">
      <c r="A120" s="72"/>
      <c r="B120" s="72"/>
      <c r="C120" s="72"/>
      <c r="D120" s="72"/>
      <c r="E120" s="72"/>
      <c r="F120" s="72"/>
      <c r="G120" s="72"/>
      <c r="H120" s="72"/>
    </row>
    <row r="121" spans="1:8" x14ac:dyDescent="0.25">
      <c r="A121" s="72"/>
      <c r="B121" s="72"/>
      <c r="C121" s="72"/>
      <c r="D121" s="72"/>
      <c r="E121" s="72"/>
      <c r="F121" s="72"/>
      <c r="G121" s="72"/>
      <c r="H121" s="72"/>
    </row>
    <row r="122" spans="1:8" x14ac:dyDescent="0.25">
      <c r="A122" s="72"/>
      <c r="B122" s="72"/>
      <c r="C122" s="72"/>
      <c r="D122" s="72"/>
      <c r="E122" s="72"/>
      <c r="F122" s="72"/>
      <c r="G122" s="72"/>
      <c r="H122" s="72"/>
    </row>
    <row r="123" spans="1:8" x14ac:dyDescent="0.25">
      <c r="A123" s="72"/>
      <c r="B123" s="72"/>
      <c r="C123" s="72"/>
      <c r="D123" s="72"/>
      <c r="E123" s="72"/>
      <c r="F123" s="72"/>
      <c r="G123" s="72"/>
      <c r="H123" s="72"/>
    </row>
    <row r="124" spans="1:8" x14ac:dyDescent="0.25">
      <c r="A124" s="72"/>
      <c r="B124" s="72"/>
      <c r="C124" s="72"/>
      <c r="D124" s="72"/>
      <c r="E124" s="72"/>
      <c r="F124" s="72"/>
      <c r="G124" s="72"/>
      <c r="H124" s="72"/>
    </row>
    <row r="125" spans="1:8" x14ac:dyDescent="0.25">
      <c r="A125" s="72"/>
      <c r="B125" s="72"/>
      <c r="C125" s="72"/>
      <c r="D125" s="72"/>
      <c r="E125" s="72"/>
      <c r="F125" s="72"/>
      <c r="G125" s="72"/>
      <c r="H125" s="72"/>
    </row>
    <row r="126" spans="1:8" x14ac:dyDescent="0.25">
      <c r="A126" s="72"/>
      <c r="B126" s="72"/>
      <c r="C126" s="72"/>
      <c r="D126" s="72"/>
      <c r="E126" s="72"/>
      <c r="F126" s="72"/>
      <c r="G126" s="72"/>
      <c r="H126" s="72"/>
    </row>
    <row r="127" spans="1:8" x14ac:dyDescent="0.25">
      <c r="A127" s="72"/>
      <c r="B127" s="72"/>
      <c r="C127" s="72"/>
      <c r="D127" s="72"/>
      <c r="E127" s="72"/>
      <c r="F127" s="72"/>
      <c r="G127" s="72"/>
      <c r="H127" s="72"/>
    </row>
    <row r="128" spans="1:8" x14ac:dyDescent="0.25">
      <c r="A128" s="72"/>
      <c r="B128" s="72"/>
      <c r="C128" s="72"/>
      <c r="D128" s="72"/>
      <c r="E128" s="72"/>
      <c r="F128" s="72"/>
      <c r="G128" s="72"/>
      <c r="H128" s="72"/>
    </row>
    <row r="129" spans="1:8" x14ac:dyDescent="0.25">
      <c r="A129" s="72"/>
      <c r="B129" s="72"/>
      <c r="C129" s="72"/>
      <c r="D129" s="72"/>
      <c r="E129" s="72"/>
      <c r="F129" s="72"/>
      <c r="G129" s="72"/>
      <c r="H129" s="72"/>
    </row>
    <row r="130" spans="1:8" x14ac:dyDescent="0.25">
      <c r="A130" s="72"/>
      <c r="B130" s="72"/>
      <c r="C130" s="72"/>
      <c r="D130" s="72"/>
      <c r="E130" s="72"/>
      <c r="F130" s="72"/>
      <c r="G130" s="72"/>
      <c r="H130" s="72"/>
    </row>
    <row r="131" spans="1:8" x14ac:dyDescent="0.25">
      <c r="A131" s="72"/>
      <c r="B131" s="72"/>
      <c r="C131" s="72"/>
      <c r="D131" s="72"/>
      <c r="E131" s="72"/>
      <c r="F131" s="72"/>
      <c r="G131" s="72"/>
      <c r="H131" s="72"/>
    </row>
    <row r="132" spans="1:8" x14ac:dyDescent="0.25">
      <c r="A132" s="72"/>
      <c r="B132" s="72"/>
      <c r="C132" s="72"/>
      <c r="D132" s="72"/>
      <c r="E132" s="72"/>
      <c r="F132" s="72"/>
      <c r="G132" s="72"/>
      <c r="H132" s="72"/>
    </row>
    <row r="133" spans="1:8" x14ac:dyDescent="0.25">
      <c r="A133" s="72"/>
      <c r="B133" s="72"/>
      <c r="C133" s="72"/>
      <c r="D133" s="72"/>
      <c r="E133" s="72"/>
      <c r="F133" s="72"/>
      <c r="G133" s="72"/>
      <c r="H133" s="72"/>
    </row>
    <row r="134" spans="1:8" x14ac:dyDescent="0.25">
      <c r="A134" s="72"/>
      <c r="B134" s="72"/>
      <c r="C134" s="72"/>
      <c r="D134" s="72"/>
      <c r="E134" s="72"/>
      <c r="F134" s="72"/>
      <c r="G134" s="72"/>
      <c r="H134" s="72"/>
    </row>
    <row r="135" spans="1:8" x14ac:dyDescent="0.25">
      <c r="A135" s="72"/>
      <c r="B135" s="72"/>
      <c r="C135" s="72"/>
      <c r="D135" s="72"/>
      <c r="E135" s="72"/>
      <c r="F135" s="72"/>
      <c r="G135" s="72"/>
      <c r="H135" s="72"/>
    </row>
    <row r="136" spans="1:8" x14ac:dyDescent="0.25">
      <c r="A136" s="72"/>
      <c r="B136" s="72"/>
      <c r="C136" s="72"/>
      <c r="D136" s="72"/>
      <c r="E136" s="72"/>
      <c r="F136" s="72"/>
      <c r="G136" s="72"/>
      <c r="H136" s="72"/>
    </row>
    <row r="137" spans="1:8" x14ac:dyDescent="0.25">
      <c r="A137" s="72"/>
      <c r="B137" s="72"/>
      <c r="C137" s="72"/>
      <c r="D137" s="72"/>
      <c r="E137" s="72"/>
      <c r="F137" s="72"/>
      <c r="G137" s="72"/>
      <c r="H137" s="72"/>
    </row>
    <row r="138" spans="1:8" x14ac:dyDescent="0.25">
      <c r="A138" s="72"/>
      <c r="B138" s="72"/>
      <c r="C138" s="72"/>
      <c r="D138" s="72"/>
      <c r="E138" s="72"/>
      <c r="F138" s="72"/>
      <c r="G138" s="72"/>
      <c r="H138" s="72"/>
    </row>
    <row r="139" spans="1:8" x14ac:dyDescent="0.25">
      <c r="A139" s="72"/>
      <c r="B139" s="72"/>
      <c r="C139" s="72"/>
      <c r="D139" s="72"/>
      <c r="E139" s="72"/>
      <c r="F139" s="72"/>
      <c r="G139" s="72"/>
      <c r="H139" s="72"/>
    </row>
    <row r="140" spans="1:8" x14ac:dyDescent="0.25">
      <c r="A140" s="72"/>
      <c r="B140" s="72"/>
      <c r="C140" s="72"/>
      <c r="D140" s="72"/>
      <c r="E140" s="72"/>
      <c r="F140" s="72"/>
      <c r="G140" s="72"/>
      <c r="H140" s="72"/>
    </row>
    <row r="141" spans="1:8" x14ac:dyDescent="0.25">
      <c r="A141" s="72"/>
      <c r="B141" s="72"/>
      <c r="C141" s="72"/>
      <c r="D141" s="72"/>
      <c r="E141" s="72"/>
      <c r="F141" s="72"/>
      <c r="G141" s="72"/>
      <c r="H141" s="72"/>
    </row>
    <row r="142" spans="1:8" x14ac:dyDescent="0.25">
      <c r="A142" s="72"/>
      <c r="B142" s="72"/>
      <c r="C142" s="72"/>
      <c r="D142" s="72"/>
      <c r="E142" s="72"/>
      <c r="F142" s="72"/>
      <c r="G142" s="72"/>
      <c r="H142" s="72"/>
    </row>
    <row r="143" spans="1:8" x14ac:dyDescent="0.25">
      <c r="A143" s="72"/>
      <c r="B143" s="72"/>
      <c r="C143" s="72"/>
      <c r="D143" s="72"/>
      <c r="E143" s="72"/>
      <c r="F143" s="72"/>
      <c r="G143" s="72"/>
      <c r="H143" s="72"/>
    </row>
    <row r="144" spans="1:8" x14ac:dyDescent="0.25">
      <c r="A144" s="72"/>
      <c r="B144" s="72"/>
      <c r="C144" s="72"/>
      <c r="D144" s="72"/>
      <c r="E144" s="72"/>
      <c r="F144" s="72"/>
      <c r="G144" s="72"/>
      <c r="H144" s="72"/>
    </row>
    <row r="145" spans="1:8" x14ac:dyDescent="0.25">
      <c r="A145" s="72"/>
      <c r="B145" s="72"/>
      <c r="C145" s="72"/>
      <c r="D145" s="72"/>
      <c r="E145" s="72"/>
      <c r="F145" s="72"/>
      <c r="G145" s="72"/>
      <c r="H145" s="72"/>
    </row>
    <row r="146" spans="1:8" x14ac:dyDescent="0.25">
      <c r="A146" s="72"/>
      <c r="B146" s="72"/>
      <c r="C146" s="72"/>
      <c r="D146" s="72"/>
      <c r="E146" s="72"/>
      <c r="F146" s="72"/>
      <c r="G146" s="72"/>
      <c r="H146" s="72"/>
    </row>
    <row r="147" spans="1:8" x14ac:dyDescent="0.25">
      <c r="A147" s="72"/>
      <c r="B147" s="72"/>
      <c r="C147" s="72"/>
      <c r="D147" s="72"/>
      <c r="E147" s="72"/>
      <c r="F147" s="72"/>
      <c r="G147" s="72"/>
      <c r="H147" s="72"/>
    </row>
    <row r="148" spans="1:8" x14ac:dyDescent="0.25">
      <c r="A148" s="72"/>
      <c r="B148" s="72"/>
      <c r="C148" s="72"/>
      <c r="D148" s="72"/>
      <c r="E148" s="72"/>
      <c r="F148" s="72"/>
      <c r="G148" s="72"/>
      <c r="H148" s="72"/>
    </row>
    <row r="149" spans="1:8" x14ac:dyDescent="0.25">
      <c r="A149" s="72"/>
      <c r="B149" s="72"/>
      <c r="C149" s="72"/>
      <c r="D149" s="72"/>
      <c r="E149" s="72"/>
      <c r="F149" s="72"/>
      <c r="G149" s="72"/>
      <c r="H149" s="72"/>
    </row>
    <row r="150" spans="1:8" x14ac:dyDescent="0.25">
      <c r="A150" s="72"/>
      <c r="B150" s="72"/>
      <c r="C150" s="72"/>
      <c r="D150" s="72"/>
      <c r="E150" s="72"/>
      <c r="F150" s="72"/>
      <c r="G150" s="72"/>
      <c r="H150" s="72"/>
    </row>
    <row r="151" spans="1:8" x14ac:dyDescent="0.25">
      <c r="A151" s="72"/>
      <c r="B151" s="72"/>
      <c r="C151" s="72"/>
      <c r="D151" s="72"/>
      <c r="E151" s="72"/>
      <c r="F151" s="72"/>
      <c r="G151" s="72"/>
      <c r="H151" s="72"/>
    </row>
    <row r="152" spans="1:8" x14ac:dyDescent="0.25">
      <c r="A152" s="72"/>
      <c r="B152" s="72"/>
      <c r="C152" s="72"/>
      <c r="D152" s="72"/>
      <c r="E152" s="72"/>
      <c r="F152" s="72"/>
      <c r="G152" s="72"/>
      <c r="H152" s="72"/>
    </row>
    <row r="153" spans="1:8" x14ac:dyDescent="0.25">
      <c r="A153" s="72"/>
      <c r="B153" s="72"/>
      <c r="C153" s="72"/>
      <c r="D153" s="72"/>
      <c r="E153" s="72"/>
      <c r="F153" s="72"/>
      <c r="G153" s="72"/>
      <c r="H153" s="72"/>
    </row>
    <row r="154" spans="1:8" x14ac:dyDescent="0.25">
      <c r="A154" s="72"/>
      <c r="B154" s="72"/>
      <c r="C154" s="72"/>
      <c r="D154" s="72"/>
      <c r="E154" s="72"/>
      <c r="F154" s="72"/>
      <c r="G154" s="72"/>
      <c r="H154" s="72"/>
    </row>
    <row r="155" spans="1:8" x14ac:dyDescent="0.25">
      <c r="A155" s="72"/>
      <c r="B155" s="72"/>
      <c r="C155" s="72"/>
      <c r="D155" s="72"/>
      <c r="E155" s="72"/>
      <c r="F155" s="72"/>
      <c r="G155" s="72"/>
      <c r="H155" s="72"/>
    </row>
    <row r="156" spans="1:8" x14ac:dyDescent="0.25">
      <c r="A156" s="72"/>
      <c r="B156" s="72"/>
      <c r="C156" s="72"/>
      <c r="D156" s="72"/>
      <c r="E156" s="72"/>
      <c r="F156" s="72"/>
      <c r="G156" s="72"/>
      <c r="H156" s="72"/>
    </row>
    <row r="157" spans="1:8" x14ac:dyDescent="0.25">
      <c r="A157" s="72"/>
      <c r="B157" s="72"/>
      <c r="C157" s="72"/>
      <c r="D157" s="72"/>
      <c r="E157" s="72"/>
      <c r="F157" s="72"/>
      <c r="G157" s="72"/>
      <c r="H157" s="72"/>
    </row>
    <row r="158" spans="1:8" x14ac:dyDescent="0.25">
      <c r="A158" s="72"/>
      <c r="B158" s="72"/>
      <c r="C158" s="72"/>
      <c r="D158" s="72"/>
      <c r="E158" s="72"/>
      <c r="F158" s="72"/>
      <c r="G158" s="72"/>
      <c r="H158" s="72"/>
    </row>
    <row r="159" spans="1:8" x14ac:dyDescent="0.25">
      <c r="A159" s="72"/>
      <c r="B159" s="72"/>
      <c r="C159" s="72"/>
      <c r="D159" s="72"/>
      <c r="E159" s="72"/>
      <c r="F159" s="72"/>
      <c r="G159" s="72"/>
      <c r="H159" s="72"/>
    </row>
    <row r="160" spans="1:8" x14ac:dyDescent="0.25">
      <c r="A160" s="72"/>
      <c r="B160" s="72"/>
      <c r="C160" s="72"/>
      <c r="D160" s="72"/>
      <c r="E160" s="72"/>
      <c r="F160" s="72"/>
      <c r="G160" s="72"/>
      <c r="H160" s="72"/>
    </row>
    <row r="161" spans="1:8" x14ac:dyDescent="0.25">
      <c r="A161" s="72"/>
      <c r="B161" s="72"/>
      <c r="C161" s="72"/>
      <c r="D161" s="72"/>
      <c r="E161" s="72"/>
      <c r="F161" s="72"/>
      <c r="G161" s="72"/>
      <c r="H161" s="72"/>
    </row>
    <row r="162" spans="1:8" x14ac:dyDescent="0.25">
      <c r="A162" s="72"/>
      <c r="B162" s="72"/>
      <c r="C162" s="72"/>
      <c r="D162" s="72"/>
      <c r="E162" s="72"/>
      <c r="F162" s="72"/>
      <c r="G162" s="72"/>
      <c r="H162" s="72"/>
    </row>
    <row r="163" spans="1:8" x14ac:dyDescent="0.25">
      <c r="A163" s="73"/>
      <c r="B163" s="73"/>
      <c r="C163" s="73"/>
      <c r="D163" s="73"/>
      <c r="E163" s="73"/>
      <c r="F163" s="73"/>
      <c r="G163" s="73"/>
      <c r="H163" s="73"/>
    </row>
    <row r="164" spans="1:8" x14ac:dyDescent="0.25">
      <c r="A164" s="73"/>
      <c r="B164" s="73"/>
      <c r="C164" s="73"/>
      <c r="D164" s="73"/>
      <c r="E164" s="73"/>
      <c r="F164" s="73"/>
      <c r="G164" s="73"/>
      <c r="H164" s="73"/>
    </row>
    <row r="165" spans="1:8" x14ac:dyDescent="0.25">
      <c r="A165" s="73"/>
      <c r="B165" s="73"/>
      <c r="C165" s="73"/>
      <c r="D165" s="73"/>
      <c r="E165" s="73"/>
      <c r="F165" s="73"/>
      <c r="G165" s="73"/>
      <c r="H165" s="73"/>
    </row>
  </sheetData>
  <sheetProtection algorithmName="SHA-512" hashValue="FMFD7iXmW0UvKzKdMoHlFb6aJkiDbsAZKYhGuqeiLEtGxeLCF/302IxJ/iXvVkvJL91lPrMJhZLJ5BcCmpNXKA==" saltValue="rWBkhPRRaUbHv1PoW7WEHA==" spinCount="100000" sheet="1" selectLockedCells="1"/>
  <mergeCells count="83">
    <mergeCell ref="A83:B83"/>
    <mergeCell ref="A50:C50"/>
    <mergeCell ref="D50:E50"/>
    <mergeCell ref="E91:F91"/>
    <mergeCell ref="E79:F79"/>
    <mergeCell ref="E88:F88"/>
    <mergeCell ref="E89:F89"/>
    <mergeCell ref="A63:H63"/>
    <mergeCell ref="E90:F90"/>
    <mergeCell ref="G89:H89"/>
    <mergeCell ref="G90:H90"/>
    <mergeCell ref="E85:F85"/>
    <mergeCell ref="G80:H80"/>
    <mergeCell ref="G81:H81"/>
    <mergeCell ref="G82:H82"/>
    <mergeCell ref="G83:H83"/>
    <mergeCell ref="C35:D35"/>
    <mergeCell ref="G35:H35"/>
    <mergeCell ref="G36:H36"/>
    <mergeCell ref="E92:F92"/>
    <mergeCell ref="E93:F93"/>
    <mergeCell ref="G91:H91"/>
    <mergeCell ref="G92:H92"/>
    <mergeCell ref="G93:H93"/>
    <mergeCell ref="E87:H87"/>
    <mergeCell ref="G79:H79"/>
    <mergeCell ref="G88:H88"/>
    <mergeCell ref="G84:H84"/>
    <mergeCell ref="G85:H85"/>
    <mergeCell ref="E84:F84"/>
    <mergeCell ref="E83:F83"/>
    <mergeCell ref="D51:E51"/>
    <mergeCell ref="A44:C44"/>
    <mergeCell ref="A48:E48"/>
    <mergeCell ref="E36:F36"/>
    <mergeCell ref="A52:H52"/>
    <mergeCell ref="A46:H46"/>
    <mergeCell ref="A47:H47"/>
    <mergeCell ref="A38:C38"/>
    <mergeCell ref="A41:C41"/>
    <mergeCell ref="A77:C77"/>
    <mergeCell ref="E80:F80"/>
    <mergeCell ref="E81:F81"/>
    <mergeCell ref="E82:F82"/>
    <mergeCell ref="D49:E49"/>
    <mergeCell ref="A74:C74"/>
    <mergeCell ref="A2:C2"/>
    <mergeCell ref="A11:C11"/>
    <mergeCell ref="F2:H2"/>
    <mergeCell ref="F3:H3"/>
    <mergeCell ref="F4:H4"/>
    <mergeCell ref="G7:H7"/>
    <mergeCell ref="E8:F8"/>
    <mergeCell ref="G8:H8"/>
    <mergeCell ref="E7:F7"/>
    <mergeCell ref="C8:D8"/>
    <mergeCell ref="C9:H9"/>
    <mergeCell ref="C10:D10"/>
    <mergeCell ref="E10:H10"/>
    <mergeCell ref="C7:D7"/>
    <mergeCell ref="A12:C12"/>
    <mergeCell ref="C21:H21"/>
    <mergeCell ref="C22:H22"/>
    <mergeCell ref="A17:H17"/>
    <mergeCell ref="A18:H18"/>
    <mergeCell ref="C20:H20"/>
    <mergeCell ref="C19:H19"/>
    <mergeCell ref="C16:H16"/>
    <mergeCell ref="A13:C13"/>
    <mergeCell ref="C15:D15"/>
    <mergeCell ref="C23:H23"/>
    <mergeCell ref="E15:F15"/>
    <mergeCell ref="G15:H15"/>
    <mergeCell ref="C34:D34"/>
    <mergeCell ref="G34:H34"/>
    <mergeCell ref="C30:H30"/>
    <mergeCell ref="A33:C33"/>
    <mergeCell ref="C31:H31"/>
    <mergeCell ref="C26:H26"/>
    <mergeCell ref="A27:H27"/>
    <mergeCell ref="A28:H28"/>
    <mergeCell ref="C24:H24"/>
    <mergeCell ref="C25:H25"/>
  </mergeCells>
  <dataValidations count="5">
    <dataValidation type="list" allowBlank="1" showInputMessage="1" showErrorMessage="1" sqref="C8">
      <formula1>Antragsverfahren</formula1>
    </dataValidation>
    <dataValidation type="list" allowBlank="1" showInputMessage="1" showErrorMessage="1" sqref="C9">
      <formula1>Intervention</formula1>
    </dataValidation>
    <dataValidation type="list" allowBlank="1" showInputMessage="1" showErrorMessage="1" sqref="C19:H19">
      <formula1>"bitte auswählen, Erstantrag, Änderungsantrag"</formula1>
    </dataValidation>
    <dataValidation type="list" allowBlank="1" showInputMessage="1" showErrorMessage="1" sqref="C31:H31">
      <formula1>"bitte auswählen, Bremen, Bremerhaven, Bremen und Bremerhaven"</formula1>
    </dataValidation>
    <dataValidation type="list" allowBlank="1" showInputMessage="1" showErrorMessage="1" sqref="G8:H8">
      <formula1>"bitte auswählen,FB plus,FB plus mit TN-UHG"</formula1>
    </dataValidation>
  </dataValidations>
  <printOptions horizontalCentered="1"/>
  <pageMargins left="0.70866141732283472" right="0.70866141732283472" top="0.96" bottom="0.78740157480314965" header="0.31496062992125984" footer="0.31496062992125984"/>
  <pageSetup paperSize="9" scale="78" fitToHeight="0" orientation="portrait" r:id="rId1"/>
  <headerFooter>
    <oddHeader>&amp;L&amp;G&amp;R&amp;G</oddHeader>
    <oddFooter>&amp;L&amp;10&amp;F
&amp;A&amp;C&amp;G
Finanzantrag_FBlus_TN-UHG_V4_5_210415&amp;RSeite &amp;P / &amp;N</oddFoot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2:H35"/>
  <sheetViews>
    <sheetView zoomScale="80" zoomScaleNormal="80" workbookViewId="0">
      <selection activeCell="I34" sqref="I34"/>
    </sheetView>
  </sheetViews>
  <sheetFormatPr baseColWidth="10" defaultColWidth="11.44140625" defaultRowHeight="13.2" x14ac:dyDescent="0.25"/>
  <cols>
    <col min="1" max="1" width="53.5546875" style="76" customWidth="1"/>
    <col min="2" max="2" width="17" style="76" bestFit="1" customWidth="1"/>
    <col min="3" max="3" width="17.44140625" style="76" bestFit="1" customWidth="1"/>
    <col min="4" max="6" width="11.44140625" style="76"/>
    <col min="7" max="7" width="11.88671875" style="76" bestFit="1" customWidth="1"/>
    <col min="8" max="16384" width="11.44140625" style="76"/>
  </cols>
  <sheetData>
    <row r="2" spans="1:8" x14ac:dyDescent="0.25">
      <c r="A2" s="77" t="s">
        <v>129</v>
      </c>
      <c r="C2" s="269" t="s">
        <v>209</v>
      </c>
      <c r="D2" s="264"/>
      <c r="E2" s="269" t="s">
        <v>210</v>
      </c>
      <c r="G2" s="77" t="s">
        <v>218</v>
      </c>
      <c r="H2" s="77" t="s">
        <v>292</v>
      </c>
    </row>
    <row r="3" spans="1:8" x14ac:dyDescent="0.25">
      <c r="A3" s="78" t="s">
        <v>291</v>
      </c>
      <c r="C3" s="266" t="s">
        <v>211</v>
      </c>
      <c r="D3" s="265"/>
      <c r="E3" s="266" t="s">
        <v>215</v>
      </c>
      <c r="G3" s="78" t="s">
        <v>283</v>
      </c>
      <c r="H3" s="78">
        <v>0.20799999999999999</v>
      </c>
    </row>
    <row r="4" spans="1:8" x14ac:dyDescent="0.25">
      <c r="A4" s="78" t="s">
        <v>185</v>
      </c>
      <c r="C4" s="266" t="s">
        <v>212</v>
      </c>
      <c r="D4" s="265"/>
      <c r="E4" s="266" t="s">
        <v>211</v>
      </c>
      <c r="G4" s="78" t="s">
        <v>296</v>
      </c>
      <c r="H4" s="78">
        <v>6.4500000000000002E-2</v>
      </c>
    </row>
    <row r="5" spans="1:8" x14ac:dyDescent="0.25">
      <c r="A5" s="78" t="s">
        <v>167</v>
      </c>
      <c r="C5" s="266" t="s">
        <v>213</v>
      </c>
      <c r="D5" s="265"/>
      <c r="E5" s="266"/>
      <c r="G5" s="78" t="s">
        <v>279</v>
      </c>
      <c r="H5" s="78">
        <v>0.42</v>
      </c>
    </row>
    <row r="6" spans="1:8" x14ac:dyDescent="0.25">
      <c r="A6" s="78" t="s">
        <v>186</v>
      </c>
      <c r="C6" s="266" t="s">
        <v>214</v>
      </c>
      <c r="D6" s="265"/>
      <c r="E6" s="266"/>
      <c r="G6" s="368" t="s">
        <v>362</v>
      </c>
      <c r="H6" s="368">
        <v>0.2</v>
      </c>
    </row>
    <row r="7" spans="1:8" x14ac:dyDescent="0.25">
      <c r="C7" s="266" t="s">
        <v>306</v>
      </c>
      <c r="D7" s="265"/>
      <c r="E7" s="266"/>
      <c r="G7" s="368" t="s">
        <v>364</v>
      </c>
      <c r="H7" s="368">
        <v>6.4500000000000002E-2</v>
      </c>
    </row>
    <row r="8" spans="1:8" x14ac:dyDescent="0.25">
      <c r="C8" s="266"/>
      <c r="D8" s="265"/>
      <c r="E8" s="266"/>
    </row>
    <row r="9" spans="1:8" x14ac:dyDescent="0.25">
      <c r="C9" s="266"/>
      <c r="D9" s="265"/>
      <c r="E9" s="266"/>
    </row>
    <row r="10" spans="1:8" x14ac:dyDescent="0.25">
      <c r="C10" s="266"/>
      <c r="D10" s="265"/>
      <c r="E10" s="266"/>
    </row>
    <row r="14" spans="1:8" x14ac:dyDescent="0.25">
      <c r="A14" s="129" t="s">
        <v>127</v>
      </c>
      <c r="B14" s="130" t="s">
        <v>219</v>
      </c>
      <c r="C14" s="131" t="s">
        <v>218</v>
      </c>
      <c r="D14" s="77" t="s">
        <v>284</v>
      </c>
      <c r="E14" s="262" t="s">
        <v>285</v>
      </c>
      <c r="F14" s="77" t="s">
        <v>184</v>
      </c>
    </row>
    <row r="15" spans="1:8" ht="14.4" x14ac:dyDescent="0.25">
      <c r="A15" s="136" t="s">
        <v>291</v>
      </c>
      <c r="B15" s="133"/>
      <c r="C15" s="267"/>
      <c r="D15" s="134"/>
      <c r="E15" s="263" t="s">
        <v>229</v>
      </c>
      <c r="F15" s="134"/>
    </row>
    <row r="16" spans="1:8" ht="14.4" x14ac:dyDescent="0.25">
      <c r="A16" s="136" t="s">
        <v>247</v>
      </c>
      <c r="B16" s="133"/>
      <c r="C16" s="144"/>
      <c r="D16" s="134"/>
      <c r="E16" s="263" t="s">
        <v>286</v>
      </c>
      <c r="F16" s="134"/>
    </row>
    <row r="17" spans="1:6" ht="14.4" x14ac:dyDescent="0.25">
      <c r="A17" s="136" t="s">
        <v>323</v>
      </c>
      <c r="B17" s="133"/>
      <c r="C17" s="144"/>
      <c r="D17" s="134"/>
      <c r="E17" s="310" t="s">
        <v>286</v>
      </c>
      <c r="F17" s="134"/>
    </row>
    <row r="18" spans="1:6" ht="14.4" x14ac:dyDescent="0.25">
      <c r="A18" s="136" t="s">
        <v>324</v>
      </c>
      <c r="B18" s="133"/>
      <c r="C18" s="144"/>
      <c r="D18" s="134"/>
      <c r="E18" s="310" t="s">
        <v>287</v>
      </c>
      <c r="F18" s="134"/>
    </row>
    <row r="19" spans="1:6" ht="14.4" x14ac:dyDescent="0.25">
      <c r="A19" s="136" t="s">
        <v>310</v>
      </c>
      <c r="B19" s="133"/>
      <c r="C19" s="218"/>
      <c r="D19" s="134"/>
      <c r="E19" s="263" t="s">
        <v>287</v>
      </c>
      <c r="F19" s="134"/>
    </row>
    <row r="20" spans="1:6" ht="14.4" x14ac:dyDescent="0.25">
      <c r="A20" s="136" t="s">
        <v>326</v>
      </c>
      <c r="B20" s="133"/>
      <c r="C20" s="218"/>
      <c r="D20" s="134"/>
      <c r="E20" s="310" t="s">
        <v>311</v>
      </c>
      <c r="F20" s="134"/>
    </row>
    <row r="21" spans="1:6" ht="14.4" x14ac:dyDescent="0.25">
      <c r="A21" s="136" t="s">
        <v>325</v>
      </c>
      <c r="B21" s="133"/>
      <c r="C21" s="218"/>
      <c r="D21" s="134"/>
      <c r="E21" s="310" t="s">
        <v>311</v>
      </c>
      <c r="F21" s="134"/>
    </row>
    <row r="22" spans="1:6" ht="14.4" x14ac:dyDescent="0.25">
      <c r="A22" s="136" t="s">
        <v>327</v>
      </c>
      <c r="B22" s="133"/>
      <c r="C22" s="218"/>
      <c r="D22" s="134"/>
      <c r="E22" s="310" t="s">
        <v>288</v>
      </c>
      <c r="F22" s="134"/>
    </row>
    <row r="23" spans="1:6" ht="14.4" x14ac:dyDescent="0.25">
      <c r="A23" s="136" t="s">
        <v>248</v>
      </c>
      <c r="B23" s="133"/>
      <c r="C23" s="144"/>
      <c r="D23" s="134"/>
      <c r="E23" s="263" t="s">
        <v>288</v>
      </c>
      <c r="F23" s="134"/>
    </row>
    <row r="24" spans="1:6" ht="14.4" x14ac:dyDescent="0.25">
      <c r="A24" s="136" t="s">
        <v>249</v>
      </c>
      <c r="B24" s="133"/>
      <c r="C24" s="144"/>
      <c r="D24" s="134"/>
      <c r="E24" s="263" t="s">
        <v>288</v>
      </c>
      <c r="F24" s="134"/>
    </row>
    <row r="25" spans="1:6" x14ac:dyDescent="0.25">
      <c r="A25" s="309" t="s">
        <v>328</v>
      </c>
      <c r="B25" s="133"/>
      <c r="C25" s="144"/>
      <c r="D25" s="134"/>
      <c r="E25" s="310" t="s">
        <v>288</v>
      </c>
      <c r="F25" s="134"/>
    </row>
    <row r="26" spans="1:6" ht="14.4" x14ac:dyDescent="0.25">
      <c r="A26" s="136" t="s">
        <v>250</v>
      </c>
      <c r="B26" s="133"/>
      <c r="C26" s="144"/>
      <c r="D26" s="134"/>
      <c r="E26" s="263" t="s">
        <v>289</v>
      </c>
      <c r="F26" s="134"/>
    </row>
    <row r="27" spans="1:6" ht="14.4" x14ac:dyDescent="0.25">
      <c r="A27" s="136" t="s">
        <v>251</v>
      </c>
      <c r="B27" s="133"/>
      <c r="C27" s="144"/>
      <c r="D27" s="134"/>
      <c r="E27" s="263" t="s">
        <v>289</v>
      </c>
      <c r="F27" s="134"/>
    </row>
    <row r="28" spans="1:6" ht="14.4" x14ac:dyDescent="0.25">
      <c r="A28" s="136" t="s">
        <v>252</v>
      </c>
      <c r="B28" s="133"/>
      <c r="C28" s="144"/>
      <c r="D28" s="135"/>
      <c r="E28" s="263" t="s">
        <v>289</v>
      </c>
      <c r="F28" s="135"/>
    </row>
    <row r="29" spans="1:6" ht="14.4" x14ac:dyDescent="0.25">
      <c r="A29" s="136" t="s">
        <v>220</v>
      </c>
      <c r="B29" s="133"/>
      <c r="C29" s="144"/>
      <c r="D29" s="135"/>
      <c r="E29" s="263" t="s">
        <v>289</v>
      </c>
      <c r="F29" s="135"/>
    </row>
    <row r="30" spans="1:6" ht="14.4" x14ac:dyDescent="0.25">
      <c r="A30" s="136" t="s">
        <v>474</v>
      </c>
      <c r="B30" s="133"/>
      <c r="C30" s="144"/>
      <c r="D30" s="135"/>
      <c r="E30" s="310" t="s">
        <v>289</v>
      </c>
      <c r="F30" s="135"/>
    </row>
    <row r="31" spans="1:6" x14ac:dyDescent="0.25">
      <c r="A31" s="309" t="s">
        <v>329</v>
      </c>
      <c r="B31" s="133"/>
      <c r="C31" s="144"/>
      <c r="D31" s="134"/>
      <c r="E31" s="263" t="s">
        <v>289</v>
      </c>
      <c r="F31" s="134"/>
    </row>
    <row r="32" spans="1:6" x14ac:dyDescent="0.25">
      <c r="A32" s="309" t="s">
        <v>330</v>
      </c>
      <c r="B32" s="133"/>
      <c r="C32" s="144"/>
      <c r="D32" s="134"/>
      <c r="E32" s="263" t="s">
        <v>289</v>
      </c>
      <c r="F32" s="134"/>
    </row>
    <row r="33" spans="1:6" x14ac:dyDescent="0.25">
      <c r="A33" s="132" t="s">
        <v>221</v>
      </c>
      <c r="B33" s="133"/>
      <c r="C33" s="144"/>
      <c r="D33" s="134"/>
      <c r="E33" s="263" t="s">
        <v>290</v>
      </c>
      <c r="F33" s="134"/>
    </row>
    <row r="34" spans="1:6" x14ac:dyDescent="0.25">
      <c r="A34" s="132" t="s">
        <v>222</v>
      </c>
      <c r="B34" s="133"/>
      <c r="C34" s="144"/>
      <c r="D34" s="134"/>
      <c r="E34" s="263" t="s">
        <v>290</v>
      </c>
      <c r="F34" s="134"/>
    </row>
    <row r="35" spans="1:6" x14ac:dyDescent="0.25">
      <c r="A35" s="309" t="s">
        <v>331</v>
      </c>
      <c r="B35" s="133"/>
      <c r="C35" s="144"/>
      <c r="D35" s="134"/>
      <c r="E35" s="310" t="s">
        <v>290</v>
      </c>
      <c r="F35" s="134"/>
    </row>
  </sheetData>
  <pageMargins left="0.70866141732283472" right="0.70866141732283472" top="0.78740157480314965" bottom="0.78740157480314965" header="0.31496062992125984" footer="0.31496062992125984"/>
  <pageSetup paperSize="9" scale="80" orientation="landscape" horizontalDpi="1200" verticalDpi="1200" r:id="rId1"/>
  <headerFooter>
    <oddHeader>&amp;L&amp;G&amp;R&amp;G</oddHeader>
    <oddFooter>&amp;L&amp;10&amp;F
&amp;A&amp;C&amp;10Finanzantrag_FBlus_TN-UHG_V4_3_210108&amp;RSeite &amp;P / 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162"/>
  <sheetViews>
    <sheetView topLeftCell="A124" zoomScaleNormal="100" workbookViewId="0">
      <selection activeCell="K164" sqref="K164"/>
    </sheetView>
  </sheetViews>
  <sheetFormatPr baseColWidth="10" defaultRowHeight="14.4" x14ac:dyDescent="0.3"/>
  <cols>
    <col min="1" max="1" width="13" bestFit="1" customWidth="1"/>
  </cols>
  <sheetData>
    <row r="1" spans="1:2" x14ac:dyDescent="0.3">
      <c r="A1" s="81" t="s">
        <v>320</v>
      </c>
      <c r="B1" s="81"/>
    </row>
    <row r="3" spans="1:2" x14ac:dyDescent="0.3">
      <c r="B3" s="329" t="s">
        <v>244</v>
      </c>
    </row>
    <row r="5" spans="1:2" x14ac:dyDescent="0.3">
      <c r="A5" s="81"/>
      <c r="B5" s="214" t="s">
        <v>321</v>
      </c>
    </row>
    <row r="7" spans="1:2" x14ac:dyDescent="0.3">
      <c r="A7" s="335" t="s">
        <v>335</v>
      </c>
    </row>
    <row r="9" spans="1:2" x14ac:dyDescent="0.3">
      <c r="B9" s="214" t="s">
        <v>336</v>
      </c>
    </row>
    <row r="10" spans="1:2" x14ac:dyDescent="0.3">
      <c r="B10" s="214"/>
    </row>
    <row r="11" spans="1:2" x14ac:dyDescent="0.3">
      <c r="B11" s="329" t="s">
        <v>337</v>
      </c>
    </row>
    <row r="13" spans="1:2" x14ac:dyDescent="0.3">
      <c r="B13" t="s">
        <v>338</v>
      </c>
    </row>
    <row r="14" spans="1:2" s="82" customFormat="1" x14ac:dyDescent="0.3"/>
    <row r="15" spans="1:2" x14ac:dyDescent="0.3">
      <c r="A15" s="335" t="s">
        <v>399</v>
      </c>
    </row>
    <row r="16" spans="1:2" x14ac:dyDescent="0.3">
      <c r="A16" s="81"/>
      <c r="B16" s="81"/>
    </row>
    <row r="17" spans="2:7" x14ac:dyDescent="0.3">
      <c r="B17" t="s">
        <v>379</v>
      </c>
    </row>
    <row r="18" spans="2:7" s="82" customFormat="1" x14ac:dyDescent="0.3"/>
    <row r="19" spans="2:7" x14ac:dyDescent="0.3">
      <c r="B19" t="s">
        <v>380</v>
      </c>
    </row>
    <row r="21" spans="2:7" s="82" customFormat="1" x14ac:dyDescent="0.3">
      <c r="B21" s="82" t="s">
        <v>381</v>
      </c>
    </row>
    <row r="23" spans="2:7" s="82" customFormat="1" x14ac:dyDescent="0.3">
      <c r="B23" s="82" t="s">
        <v>382</v>
      </c>
      <c r="G23" s="82" t="s">
        <v>385</v>
      </c>
    </row>
    <row r="24" spans="2:7" x14ac:dyDescent="0.3">
      <c r="B24" s="82" t="s">
        <v>383</v>
      </c>
    </row>
    <row r="25" spans="2:7" x14ac:dyDescent="0.3">
      <c r="B25" t="s">
        <v>386</v>
      </c>
      <c r="E25" t="s">
        <v>384</v>
      </c>
    </row>
    <row r="27" spans="2:7" x14ac:dyDescent="0.3">
      <c r="B27" s="82" t="s">
        <v>387</v>
      </c>
    </row>
    <row r="28" spans="2:7" x14ac:dyDescent="0.3">
      <c r="B28" s="82"/>
    </row>
    <row r="29" spans="2:7" x14ac:dyDescent="0.3">
      <c r="B29" t="s">
        <v>388</v>
      </c>
    </row>
    <row r="30" spans="2:7" x14ac:dyDescent="0.3">
      <c r="B30" t="s">
        <v>389</v>
      </c>
    </row>
    <row r="31" spans="2:7" x14ac:dyDescent="0.3">
      <c r="B31" t="s">
        <v>390</v>
      </c>
    </row>
    <row r="33" spans="1:2" x14ac:dyDescent="0.3">
      <c r="B33" t="s">
        <v>391</v>
      </c>
    </row>
    <row r="35" spans="1:2" x14ac:dyDescent="0.3">
      <c r="B35" t="s">
        <v>392</v>
      </c>
    </row>
    <row r="36" spans="1:2" x14ac:dyDescent="0.3">
      <c r="B36" t="s">
        <v>393</v>
      </c>
    </row>
    <row r="38" spans="1:2" x14ac:dyDescent="0.3">
      <c r="B38" t="s">
        <v>394</v>
      </c>
    </row>
    <row r="39" spans="1:2" x14ac:dyDescent="0.3">
      <c r="A39" s="81"/>
    </row>
    <row r="40" spans="1:2" x14ac:dyDescent="0.3">
      <c r="B40" t="s">
        <v>395</v>
      </c>
    </row>
    <row r="41" spans="1:2" x14ac:dyDescent="0.3">
      <c r="B41" t="s">
        <v>359</v>
      </c>
    </row>
    <row r="42" spans="1:2" x14ac:dyDescent="0.3">
      <c r="B42" t="s">
        <v>361</v>
      </c>
    </row>
    <row r="43" spans="1:2" x14ac:dyDescent="0.3">
      <c r="B43" t="s">
        <v>363</v>
      </c>
    </row>
    <row r="44" spans="1:2" x14ac:dyDescent="0.3">
      <c r="A44" s="81"/>
    </row>
    <row r="45" spans="1:2" x14ac:dyDescent="0.3">
      <c r="B45" t="s">
        <v>396</v>
      </c>
    </row>
    <row r="46" spans="1:2" x14ac:dyDescent="0.3">
      <c r="B46" s="82"/>
    </row>
    <row r="47" spans="1:2" x14ac:dyDescent="0.3">
      <c r="B47" s="82" t="s">
        <v>397</v>
      </c>
    </row>
    <row r="48" spans="1:2" x14ac:dyDescent="0.3">
      <c r="B48" t="s">
        <v>398</v>
      </c>
    </row>
    <row r="49" spans="1:8" x14ac:dyDescent="0.3">
      <c r="A49" s="81"/>
    </row>
    <row r="50" spans="1:8" x14ac:dyDescent="0.3">
      <c r="B50" s="82"/>
    </row>
    <row r="51" spans="1:8" x14ac:dyDescent="0.3">
      <c r="A51" s="335" t="s">
        <v>400</v>
      </c>
      <c r="B51" s="82"/>
    </row>
    <row r="53" spans="1:8" x14ac:dyDescent="0.3">
      <c r="A53" s="81"/>
      <c r="B53" t="s">
        <v>401</v>
      </c>
    </row>
    <row r="54" spans="1:8" x14ac:dyDescent="0.3">
      <c r="B54" s="82"/>
    </row>
    <row r="55" spans="1:8" x14ac:dyDescent="0.3">
      <c r="B55" s="82" t="s">
        <v>402</v>
      </c>
    </row>
    <row r="57" spans="1:8" x14ac:dyDescent="0.3">
      <c r="B57" t="s">
        <v>403</v>
      </c>
    </row>
    <row r="58" spans="1:8" x14ac:dyDescent="0.3">
      <c r="A58" s="81"/>
    </row>
    <row r="59" spans="1:8" x14ac:dyDescent="0.3">
      <c r="B59" t="s">
        <v>307</v>
      </c>
      <c r="F59" t="s">
        <v>354</v>
      </c>
      <c r="H59" t="s">
        <v>404</v>
      </c>
    </row>
    <row r="61" spans="1:8" x14ac:dyDescent="0.3">
      <c r="B61" t="s">
        <v>405</v>
      </c>
    </row>
    <row r="63" spans="1:8" x14ac:dyDescent="0.3">
      <c r="B63" t="s">
        <v>406</v>
      </c>
    </row>
    <row r="66" spans="1:19" x14ac:dyDescent="0.3">
      <c r="A66" s="335" t="s">
        <v>414</v>
      </c>
    </row>
    <row r="68" spans="1:19" x14ac:dyDescent="0.3">
      <c r="B68" t="s">
        <v>417</v>
      </c>
    </row>
    <row r="69" spans="1:19" s="334" customFormat="1" x14ac:dyDescent="0.3"/>
    <row r="70" spans="1:19" s="334" customFormat="1" x14ac:dyDescent="0.3">
      <c r="B70" s="334" t="s">
        <v>418</v>
      </c>
    </row>
    <row r="71" spans="1:19" s="334" customFormat="1" x14ac:dyDescent="0.3"/>
    <row r="72" spans="1:19" x14ac:dyDescent="0.3">
      <c r="A72" s="81"/>
      <c r="B72" t="s">
        <v>415</v>
      </c>
    </row>
    <row r="73" spans="1:19" s="334" customFormat="1" x14ac:dyDescent="0.3">
      <c r="A73" s="335"/>
    </row>
    <row r="74" spans="1:19" s="334" customFormat="1" x14ac:dyDescent="0.3">
      <c r="A74" s="335"/>
      <c r="B74" s="334" t="s">
        <v>416</v>
      </c>
    </row>
    <row r="76" spans="1:19" x14ac:dyDescent="0.3">
      <c r="B76" s="334" t="s">
        <v>406</v>
      </c>
    </row>
    <row r="78" spans="1:19" x14ac:dyDescent="0.3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</row>
    <row r="79" spans="1:19" x14ac:dyDescent="0.3">
      <c r="A79" s="335" t="s">
        <v>421</v>
      </c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</row>
    <row r="80" spans="1:19" x14ac:dyDescent="0.3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</row>
    <row r="81" spans="1:19" x14ac:dyDescent="0.3">
      <c r="A81" s="334"/>
      <c r="B81" s="334" t="s">
        <v>415</v>
      </c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</row>
    <row r="82" spans="1:19" x14ac:dyDescent="0.3">
      <c r="A82" s="334"/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</row>
    <row r="83" spans="1:19" x14ac:dyDescent="0.3">
      <c r="A83" s="334"/>
      <c r="B83" s="334" t="s">
        <v>420</v>
      </c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</row>
    <row r="84" spans="1:19" x14ac:dyDescent="0.3">
      <c r="A84" s="334"/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</row>
    <row r="85" spans="1:19" x14ac:dyDescent="0.3">
      <c r="A85" s="334"/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</row>
    <row r="86" spans="1:19" x14ac:dyDescent="0.3">
      <c r="A86" s="334"/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</row>
    <row r="87" spans="1:19" x14ac:dyDescent="0.3">
      <c r="A87" s="334"/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</row>
    <row r="88" spans="1:19" x14ac:dyDescent="0.3">
      <c r="A88" s="334"/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</row>
    <row r="89" spans="1:19" x14ac:dyDescent="0.3">
      <c r="A89" s="334"/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</row>
    <row r="90" spans="1:19" x14ac:dyDescent="0.3">
      <c r="A90" s="334"/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</row>
    <row r="91" spans="1:19" x14ac:dyDescent="0.3">
      <c r="A91" s="334"/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</row>
    <row r="92" spans="1:19" x14ac:dyDescent="0.3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</row>
    <row r="93" spans="1:19" x14ac:dyDescent="0.3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</row>
    <row r="94" spans="1:19" x14ac:dyDescent="0.3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</row>
    <row r="95" spans="1:19" x14ac:dyDescent="0.3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</row>
    <row r="96" spans="1:19" x14ac:dyDescent="0.3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</row>
    <row r="97" spans="1:19" x14ac:dyDescent="0.3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</row>
    <row r="98" spans="1:19" x14ac:dyDescent="0.3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</row>
    <row r="99" spans="1:19" x14ac:dyDescent="0.3">
      <c r="A99" s="334"/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</row>
    <row r="100" spans="1:19" x14ac:dyDescent="0.3">
      <c r="A100" s="334"/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</row>
    <row r="101" spans="1:19" x14ac:dyDescent="0.3">
      <c r="A101" s="334"/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</row>
    <row r="102" spans="1:19" x14ac:dyDescent="0.3">
      <c r="A102" s="334"/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</row>
    <row r="103" spans="1:19" x14ac:dyDescent="0.3">
      <c r="A103" s="334"/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</row>
    <row r="104" spans="1:19" x14ac:dyDescent="0.3">
      <c r="A104" s="334"/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</row>
    <row r="105" spans="1:19" x14ac:dyDescent="0.3">
      <c r="A105" s="334"/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</row>
    <row r="106" spans="1:19" x14ac:dyDescent="0.3">
      <c r="A106" s="334"/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</row>
    <row r="107" spans="1:19" x14ac:dyDescent="0.3">
      <c r="A107" s="334"/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</row>
    <row r="108" spans="1:19" x14ac:dyDescent="0.3">
      <c r="A108" s="334"/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</row>
    <row r="109" spans="1:19" x14ac:dyDescent="0.3">
      <c r="A109" s="334"/>
      <c r="B109" s="334" t="s">
        <v>406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</row>
    <row r="110" spans="1:19" x14ac:dyDescent="0.3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</row>
    <row r="111" spans="1:19" x14ac:dyDescent="0.3">
      <c r="A111" s="335" t="s">
        <v>461</v>
      </c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</row>
    <row r="113" spans="1:2" x14ac:dyDescent="0.3">
      <c r="B113" s="469" t="s">
        <v>422</v>
      </c>
    </row>
    <row r="115" spans="1:2" x14ac:dyDescent="0.3">
      <c r="B115" t="s">
        <v>423</v>
      </c>
    </row>
    <row r="116" spans="1:2" s="334" customFormat="1" x14ac:dyDescent="0.3">
      <c r="B116" s="334" t="s">
        <v>427</v>
      </c>
    </row>
    <row r="118" spans="1:2" x14ac:dyDescent="0.3">
      <c r="B118" s="469" t="s">
        <v>415</v>
      </c>
    </row>
    <row r="120" spans="1:2" x14ac:dyDescent="0.3">
      <c r="B120" t="s">
        <v>424</v>
      </c>
    </row>
    <row r="121" spans="1:2" s="334" customFormat="1" x14ac:dyDescent="0.3">
      <c r="B121" s="334" t="s">
        <v>460</v>
      </c>
    </row>
    <row r="123" spans="1:2" x14ac:dyDescent="0.3">
      <c r="B123" s="469" t="s">
        <v>425</v>
      </c>
    </row>
    <row r="125" spans="1:2" x14ac:dyDescent="0.3">
      <c r="B125" t="s">
        <v>428</v>
      </c>
    </row>
    <row r="127" spans="1:2" x14ac:dyDescent="0.3">
      <c r="A127" s="335" t="s">
        <v>467</v>
      </c>
      <c r="B127" s="334"/>
    </row>
    <row r="129" spans="2:2" x14ac:dyDescent="0.3">
      <c r="B129" t="s">
        <v>469</v>
      </c>
    </row>
    <row r="131" spans="2:2" x14ac:dyDescent="0.3">
      <c r="B131" t="s">
        <v>468</v>
      </c>
    </row>
    <row r="143" spans="2:2" x14ac:dyDescent="0.3">
      <c r="B143" t="s">
        <v>470</v>
      </c>
    </row>
    <row r="144" spans="2:2" s="334" customFormat="1" x14ac:dyDescent="0.3">
      <c r="B144" s="334" t="s">
        <v>473</v>
      </c>
    </row>
    <row r="146" spans="1:2" x14ac:dyDescent="0.3">
      <c r="B146" t="s">
        <v>471</v>
      </c>
    </row>
    <row r="157" spans="1:2" x14ac:dyDescent="0.3">
      <c r="B157" t="s">
        <v>472</v>
      </c>
    </row>
    <row r="160" spans="1:2" x14ac:dyDescent="0.3">
      <c r="A160" s="335" t="s">
        <v>475</v>
      </c>
    </row>
    <row r="162" spans="2:2" x14ac:dyDescent="0.3">
      <c r="B162" t="s">
        <v>476</v>
      </c>
    </row>
  </sheetData>
  <pageMargins left="0.70866141732283472" right="0.70866141732283472" top="0.78740157480314965" bottom="0.78740157480314965" header="0.31496062992125984" footer="0.31496062992125984"/>
  <pageSetup paperSize="9" scale="80" orientation="portrait" r:id="rId1"/>
  <headerFooter>
    <oddHeader>&amp;L&amp;G&amp;R&amp;G</oddHeader>
    <oddFooter>&amp;L&amp;10&amp;F
&amp;A&amp;C&amp;10Finanzantrag_FBlus_TN-UHG_V4_4_210225&amp;RSeite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N38"/>
  <sheetViews>
    <sheetView showGridLines="0" zoomScaleNormal="100" workbookViewId="0">
      <selection activeCell="C13" sqref="C13"/>
    </sheetView>
  </sheetViews>
  <sheetFormatPr baseColWidth="10" defaultColWidth="11.44140625" defaultRowHeight="14.4" x14ac:dyDescent="0.3"/>
  <cols>
    <col min="1" max="1" width="48" style="428" customWidth="1"/>
    <col min="2" max="3" width="23.6640625" style="334" customWidth="1"/>
    <col min="4" max="4" width="23.6640625" style="426" customWidth="1"/>
    <col min="5" max="5" width="23.6640625" style="334" customWidth="1"/>
    <col min="6" max="6" width="23.6640625" style="432" customWidth="1"/>
    <col min="7" max="7" width="23.6640625" style="334" customWidth="1"/>
    <col min="8" max="8" width="7.88671875" style="427" customWidth="1"/>
    <col min="9" max="9" width="18.5546875" style="334" customWidth="1"/>
    <col min="10" max="10" width="8.88671875" style="427" customWidth="1"/>
    <col min="11" max="16384" width="11.44140625" style="334"/>
  </cols>
  <sheetData>
    <row r="1" spans="1:14" ht="17.399999999999999" x14ac:dyDescent="0.3">
      <c r="A1" s="238" t="s">
        <v>429</v>
      </c>
      <c r="C1" s="382"/>
      <c r="D1" s="483"/>
      <c r="E1" s="484"/>
      <c r="F1" s="483"/>
      <c r="G1" s="484"/>
      <c r="H1" s="485"/>
      <c r="I1" s="486"/>
    </row>
    <row r="2" spans="1:14" s="16" customFormat="1" ht="17.100000000000001" customHeight="1" x14ac:dyDescent="0.25">
      <c r="A2" s="429"/>
      <c r="D2" s="330"/>
      <c r="E2" s="330"/>
      <c r="F2" s="125"/>
      <c r="G2" s="125"/>
      <c r="H2" s="430"/>
      <c r="I2" s="330"/>
      <c r="J2" s="431"/>
      <c r="K2" s="125"/>
      <c r="L2" s="125"/>
      <c r="M2" s="125"/>
      <c r="N2" s="125"/>
    </row>
    <row r="3" spans="1:14" s="16" customFormat="1" ht="17.100000000000001" customHeight="1" x14ac:dyDescent="0.3">
      <c r="A3" s="487" t="s">
        <v>65</v>
      </c>
      <c r="B3" s="477">
        <f>Deckblatt!C20</f>
        <v>0</v>
      </c>
      <c r="C3" s="488"/>
      <c r="D3" s="477"/>
      <c r="E3" s="330"/>
      <c r="F3" s="125"/>
      <c r="G3" s="125"/>
      <c r="H3" s="430"/>
      <c r="I3" s="330"/>
      <c r="J3" s="431"/>
      <c r="K3" s="125"/>
      <c r="L3" s="125"/>
      <c r="M3" s="125"/>
      <c r="N3" s="216"/>
    </row>
    <row r="4" spans="1:14" s="16" customFormat="1" ht="17.100000000000001" customHeight="1" x14ac:dyDescent="0.3">
      <c r="A4" s="487" t="s">
        <v>66</v>
      </c>
      <c r="B4" s="210">
        <f>Deckblatt!C30</f>
        <v>0</v>
      </c>
      <c r="C4" s="211"/>
      <c r="D4" s="211"/>
      <c r="E4" s="126"/>
      <c r="F4" s="126"/>
      <c r="G4" s="126"/>
      <c r="H4" s="430"/>
      <c r="I4" s="331"/>
      <c r="J4" s="431"/>
      <c r="K4" s="126"/>
      <c r="L4" s="126"/>
      <c r="M4" s="126"/>
      <c r="N4" s="216"/>
    </row>
    <row r="5" spans="1:14" s="16" customFormat="1" ht="17.100000000000001" customHeight="1" x14ac:dyDescent="0.25">
      <c r="A5" s="489" t="s">
        <v>68</v>
      </c>
      <c r="B5" s="478" t="str">
        <f>CONCATENATE(TEXT(von,"tt.MM.jjjj"),"  bis  ",TEXT(bis,"tt.MM.jjjj"))</f>
        <v>00.01.1900  bis  00.01.1900</v>
      </c>
      <c r="C5" s="478"/>
      <c r="D5" s="332"/>
      <c r="E5" s="332"/>
      <c r="F5" s="127"/>
      <c r="G5" s="127"/>
      <c r="H5" s="430"/>
      <c r="I5" s="332"/>
      <c r="J5" s="431"/>
      <c r="K5" s="127"/>
      <c r="L5" s="127"/>
      <c r="M5" s="127"/>
      <c r="N5" s="216"/>
    </row>
    <row r="6" spans="1:14" s="16" customFormat="1" ht="17.100000000000001" customHeight="1" x14ac:dyDescent="0.3">
      <c r="A6" s="487" t="s">
        <v>82</v>
      </c>
      <c r="B6" s="210" t="str">
        <f>Deckblatt!G8</f>
        <v>bitte auswählen</v>
      </c>
      <c r="C6" s="490"/>
      <c r="D6" s="330"/>
      <c r="E6" s="127"/>
      <c r="F6" s="127"/>
      <c r="G6" s="127"/>
      <c r="H6" s="430"/>
      <c r="I6" s="332"/>
      <c r="J6" s="431"/>
      <c r="K6" s="127"/>
      <c r="L6" s="127"/>
      <c r="M6" s="127"/>
      <c r="N6" s="216"/>
    </row>
    <row r="7" spans="1:14" s="16" customFormat="1" ht="17.100000000000001" customHeight="1" x14ac:dyDescent="0.3">
      <c r="A7" s="487" t="s">
        <v>127</v>
      </c>
      <c r="B7" s="213" t="str">
        <f>Deckblatt!C9</f>
        <v>bitte auswählen</v>
      </c>
      <c r="C7" s="491"/>
      <c r="D7" s="483"/>
      <c r="E7" s="333"/>
      <c r="F7" s="333"/>
      <c r="G7" s="333"/>
      <c r="H7" s="430"/>
      <c r="I7" s="333"/>
      <c r="J7" s="431"/>
      <c r="K7" s="128"/>
      <c r="L7" s="128"/>
      <c r="M7" s="128"/>
      <c r="N7" s="216"/>
    </row>
    <row r="8" spans="1:14" ht="15.6" x14ac:dyDescent="0.3">
      <c r="A8" s="258"/>
      <c r="B8" s="330"/>
      <c r="C8" s="382"/>
      <c r="D8" s="483"/>
      <c r="E8" s="484"/>
      <c r="F8" s="483"/>
      <c r="G8" s="484"/>
      <c r="H8" s="485"/>
      <c r="I8" s="486"/>
    </row>
    <row r="9" spans="1:14" s="165" customFormat="1" ht="20.100000000000001" customHeight="1" x14ac:dyDescent="0.3">
      <c r="A9" s="433" t="s">
        <v>322</v>
      </c>
      <c r="B9" s="470"/>
      <c r="C9" s="470"/>
      <c r="D9" s="196"/>
      <c r="E9" s="492"/>
      <c r="F9" s="492"/>
      <c r="G9" s="196"/>
      <c r="H9" s="492"/>
      <c r="I9" s="492"/>
    </row>
    <row r="10" spans="1:14" s="165" customFormat="1" ht="8.25" customHeight="1" x14ac:dyDescent="0.3">
      <c r="A10" s="434"/>
      <c r="B10" s="470"/>
      <c r="C10" s="470"/>
      <c r="D10" s="471"/>
      <c r="E10" s="471"/>
      <c r="F10" s="471"/>
      <c r="G10" s="471"/>
      <c r="H10" s="471"/>
    </row>
    <row r="11" spans="1:14" s="173" customFormat="1" ht="15.6" x14ac:dyDescent="0.3">
      <c r="A11" s="586" t="s">
        <v>408</v>
      </c>
      <c r="B11" s="586"/>
      <c r="C11" s="586"/>
      <c r="D11" s="479"/>
      <c r="E11" s="479"/>
      <c r="F11" s="479"/>
      <c r="G11" s="479"/>
      <c r="H11" s="479"/>
    </row>
    <row r="12" spans="1:14" s="179" customFormat="1" ht="25.5" customHeight="1" x14ac:dyDescent="0.25">
      <c r="A12" s="587" t="s">
        <v>140</v>
      </c>
      <c r="B12" s="587"/>
      <c r="C12" s="474"/>
      <c r="D12" s="474"/>
      <c r="E12" s="474"/>
      <c r="F12" s="474"/>
      <c r="G12" s="474"/>
      <c r="H12" s="474"/>
    </row>
    <row r="13" spans="1:14" s="180" customFormat="1" ht="21" customHeight="1" x14ac:dyDescent="0.3">
      <c r="A13" s="588" t="s">
        <v>141</v>
      </c>
      <c r="B13" s="589"/>
      <c r="C13" s="476" t="s">
        <v>229</v>
      </c>
      <c r="D13" s="435"/>
      <c r="E13" s="435"/>
    </row>
    <row r="14" spans="1:14" s="441" customFormat="1" ht="26.25" customHeight="1" x14ac:dyDescent="0.25">
      <c r="A14" s="436"/>
      <c r="B14" s="437" t="s">
        <v>142</v>
      </c>
      <c r="C14" s="438" t="s">
        <v>144</v>
      </c>
      <c r="D14" s="439" t="s">
        <v>157</v>
      </c>
      <c r="E14" s="440" t="s">
        <v>409</v>
      </c>
    </row>
    <row r="15" spans="1:14" s="173" customFormat="1" ht="20.100000000000001" customHeight="1" x14ac:dyDescent="0.3">
      <c r="A15" s="442" t="s">
        <v>143</v>
      </c>
      <c r="B15" s="476"/>
      <c r="C15" s="443"/>
      <c r="D15" s="476"/>
      <c r="E15" s="476"/>
    </row>
    <row r="16" spans="1:14" s="187" customFormat="1" ht="20.100000000000001" customHeight="1" x14ac:dyDescent="0.3">
      <c r="A16" s="480" t="s">
        <v>410</v>
      </c>
      <c r="B16" s="444">
        <f>B21*B15</f>
        <v>0</v>
      </c>
      <c r="C16" s="443"/>
      <c r="D16" s="444">
        <f>B21*D15</f>
        <v>0</v>
      </c>
      <c r="E16" s="444">
        <f>B21*E15</f>
        <v>0</v>
      </c>
    </row>
    <row r="17" spans="1:8" s="185" customFormat="1" ht="20.100000000000001" customHeight="1" x14ac:dyDescent="0.3">
      <c r="A17" s="445"/>
      <c r="B17" s="446"/>
      <c r="C17" s="447"/>
      <c r="D17" s="446"/>
      <c r="E17" s="446"/>
    </row>
    <row r="18" spans="1:8" s="90" customFormat="1" ht="20.100000000000001" customHeight="1" x14ac:dyDescent="0.3">
      <c r="A18" s="473" t="s">
        <v>411</v>
      </c>
      <c r="B18" s="473"/>
      <c r="C18" s="473"/>
      <c r="D18" s="473"/>
      <c r="E18" s="473"/>
      <c r="F18" s="473"/>
      <c r="G18" s="473"/>
      <c r="H18" s="473"/>
    </row>
    <row r="19" spans="1:8" s="90" customFormat="1" ht="20.100000000000001" customHeight="1" x14ac:dyDescent="0.3">
      <c r="A19" s="448" t="s">
        <v>176</v>
      </c>
      <c r="B19" s="470"/>
    </row>
    <row r="20" spans="1:8" s="152" customFormat="1" ht="24.75" customHeight="1" x14ac:dyDescent="0.3">
      <c r="A20" s="161"/>
      <c r="B20" s="444" t="s">
        <v>145</v>
      </c>
      <c r="C20" s="444" t="s">
        <v>146</v>
      </c>
      <c r="D20" s="444" t="s">
        <v>175</v>
      </c>
      <c r="E20" s="444" t="s">
        <v>159</v>
      </c>
      <c r="F20" s="444" t="s">
        <v>146</v>
      </c>
      <c r="G20" s="444" t="s">
        <v>175</v>
      </c>
    </row>
    <row r="21" spans="1:8" s="90" customFormat="1" ht="21.75" customHeight="1" x14ac:dyDescent="0.25">
      <c r="A21" s="449" t="s">
        <v>147</v>
      </c>
      <c r="B21" s="191">
        <f t="shared" ref="B21:B26" si="0">SUM(C21:D21)</f>
        <v>0</v>
      </c>
      <c r="C21" s="221"/>
      <c r="D21" s="221"/>
      <c r="E21" s="465">
        <f>IFERROR(F21+G21,0)</f>
        <v>0</v>
      </c>
      <c r="F21" s="493">
        <f t="shared" ref="F21:F26" si="1">IFERROR(C21/B21,0)</f>
        <v>0</v>
      </c>
      <c r="G21" s="493">
        <f t="shared" ref="G21:G26" si="2">IFERROR(D21/B21,0)</f>
        <v>0</v>
      </c>
    </row>
    <row r="22" spans="1:8" s="90" customFormat="1" ht="21.75" customHeight="1" x14ac:dyDescent="0.25">
      <c r="A22" s="448" t="s">
        <v>187</v>
      </c>
      <c r="B22" s="195">
        <f t="shared" si="0"/>
        <v>0</v>
      </c>
      <c r="C22" s="222"/>
      <c r="D22" s="222"/>
      <c r="E22" s="465">
        <f>IFERROR(B22/B21,0)</f>
        <v>0</v>
      </c>
      <c r="F22" s="493">
        <f t="shared" si="1"/>
        <v>0</v>
      </c>
      <c r="G22" s="493">
        <f t="shared" si="2"/>
        <v>0</v>
      </c>
    </row>
    <row r="23" spans="1:8" s="90" customFormat="1" ht="21.75" customHeight="1" x14ac:dyDescent="0.25">
      <c r="A23" s="448" t="s">
        <v>188</v>
      </c>
      <c r="B23" s="195">
        <f t="shared" si="0"/>
        <v>0</v>
      </c>
      <c r="C23" s="195">
        <f>C21-C22</f>
        <v>0</v>
      </c>
      <c r="D23" s="195">
        <f>D21-D22</f>
        <v>0</v>
      </c>
      <c r="E23" s="465">
        <f>IFERROR(B23/B21,0)</f>
        <v>0</v>
      </c>
      <c r="F23" s="493">
        <f t="shared" si="1"/>
        <v>0</v>
      </c>
      <c r="G23" s="493">
        <f t="shared" si="2"/>
        <v>0</v>
      </c>
    </row>
    <row r="24" spans="1:8" s="90" customFormat="1" ht="21.75" customHeight="1" x14ac:dyDescent="0.25">
      <c r="A24" s="450" t="s">
        <v>158</v>
      </c>
      <c r="B24" s="195">
        <f t="shared" si="0"/>
        <v>0</v>
      </c>
      <c r="C24" s="221"/>
      <c r="D24" s="221"/>
      <c r="E24" s="465">
        <f>IFERROR(B24/B21,0)</f>
        <v>0</v>
      </c>
      <c r="F24" s="493">
        <f t="shared" si="1"/>
        <v>0</v>
      </c>
      <c r="G24" s="493">
        <f t="shared" si="2"/>
        <v>0</v>
      </c>
    </row>
    <row r="25" spans="1:8" s="90" customFormat="1" ht="21.75" customHeight="1" x14ac:dyDescent="0.25">
      <c r="A25" s="448" t="s">
        <v>187</v>
      </c>
      <c r="B25" s="195">
        <f t="shared" si="0"/>
        <v>0</v>
      </c>
      <c r="C25" s="222"/>
      <c r="D25" s="222"/>
      <c r="E25" s="465">
        <f>IFERROR(B25/B21,0)</f>
        <v>0</v>
      </c>
      <c r="F25" s="493">
        <f t="shared" si="1"/>
        <v>0</v>
      </c>
      <c r="G25" s="493">
        <f t="shared" si="2"/>
        <v>0</v>
      </c>
    </row>
    <row r="26" spans="1:8" s="90" customFormat="1" ht="21.75" customHeight="1" x14ac:dyDescent="0.25">
      <c r="A26" s="451" t="s">
        <v>188</v>
      </c>
      <c r="B26" s="195">
        <f t="shared" si="0"/>
        <v>0</v>
      </c>
      <c r="C26" s="195">
        <f>C24-C25</f>
        <v>0</v>
      </c>
      <c r="D26" s="195">
        <f>D24-D25</f>
        <v>0</v>
      </c>
      <c r="E26" s="465">
        <f>IFERROR(B26/B21,0)</f>
        <v>0</v>
      </c>
      <c r="F26" s="493">
        <f t="shared" si="1"/>
        <v>0</v>
      </c>
      <c r="G26" s="493">
        <f t="shared" si="2"/>
        <v>0</v>
      </c>
    </row>
    <row r="27" spans="1:8" s="90" customFormat="1" ht="20.100000000000001" customHeight="1" x14ac:dyDescent="0.25">
      <c r="A27" s="452"/>
      <c r="B27" s="471"/>
      <c r="C27" s="471"/>
      <c r="D27" s="198"/>
      <c r="E27" s="471"/>
      <c r="F27" s="471"/>
      <c r="G27" s="471"/>
      <c r="H27" s="471"/>
    </row>
    <row r="28" spans="1:8" s="90" customFormat="1" ht="20.100000000000001" customHeight="1" x14ac:dyDescent="0.3">
      <c r="A28" s="473" t="s">
        <v>412</v>
      </c>
      <c r="B28" s="473"/>
      <c r="C28" s="473"/>
      <c r="D28" s="473"/>
      <c r="E28" s="473"/>
      <c r="F28" s="473"/>
      <c r="G28" s="473"/>
      <c r="H28" s="473"/>
    </row>
    <row r="29" spans="1:8" s="90" customFormat="1" ht="20.100000000000001" customHeight="1" x14ac:dyDescent="0.3">
      <c r="A29" s="474" t="s">
        <v>176</v>
      </c>
      <c r="B29" s="470"/>
    </row>
    <row r="30" spans="1:8" s="89" customFormat="1" ht="12.75" customHeight="1" x14ac:dyDescent="0.25">
      <c r="A30" s="449"/>
      <c r="B30" s="425"/>
      <c r="C30" s="471"/>
      <c r="D30" s="90"/>
      <c r="E30" s="90"/>
      <c r="F30" s="471"/>
      <c r="G30" s="190"/>
      <c r="H30" s="190"/>
    </row>
    <row r="31" spans="1:8" s="152" customFormat="1" ht="23.25" customHeight="1" x14ac:dyDescent="0.3">
      <c r="A31" s="161"/>
      <c r="B31" s="444" t="s">
        <v>145</v>
      </c>
      <c r="C31" s="444" t="s">
        <v>146</v>
      </c>
      <c r="D31" s="444" t="s">
        <v>175</v>
      </c>
      <c r="E31" s="444" t="s">
        <v>159</v>
      </c>
      <c r="F31" s="444" t="s">
        <v>146</v>
      </c>
      <c r="G31" s="444" t="s">
        <v>175</v>
      </c>
    </row>
    <row r="32" spans="1:8" s="90" customFormat="1" ht="21.75" customHeight="1" x14ac:dyDescent="0.25">
      <c r="A32" s="449" t="s">
        <v>204</v>
      </c>
      <c r="B32" s="191">
        <f t="shared" ref="B32:B37" si="3">SUM(C32:D32)</f>
        <v>0</v>
      </c>
      <c r="C32" s="221"/>
      <c r="D32" s="221"/>
      <c r="E32" s="465">
        <f>IFERROR(F32+G32,0)</f>
        <v>0</v>
      </c>
      <c r="F32" s="493">
        <f t="shared" ref="F32:F37" si="4">IFERROR(C32/B32,0)</f>
        <v>0</v>
      </c>
      <c r="G32" s="493">
        <f t="shared" ref="G32:G37" si="5">IFERROR(D32/B32,0)</f>
        <v>0</v>
      </c>
    </row>
    <row r="33" spans="1:8" s="90" customFormat="1" ht="21.75" customHeight="1" x14ac:dyDescent="0.25">
      <c r="A33" s="448" t="s">
        <v>206</v>
      </c>
      <c r="B33" s="195">
        <f t="shared" si="3"/>
        <v>0</v>
      </c>
      <c r="C33" s="222"/>
      <c r="D33" s="222"/>
      <c r="E33" s="465">
        <f>IFERROR(B33/B32,0)</f>
        <v>0</v>
      </c>
      <c r="F33" s="493">
        <f t="shared" si="4"/>
        <v>0</v>
      </c>
      <c r="G33" s="493">
        <f t="shared" si="5"/>
        <v>0</v>
      </c>
    </row>
    <row r="34" spans="1:8" s="90" customFormat="1" ht="21.75" customHeight="1" x14ac:dyDescent="0.25">
      <c r="A34" s="448" t="s">
        <v>207</v>
      </c>
      <c r="B34" s="195">
        <f t="shared" si="3"/>
        <v>0</v>
      </c>
      <c r="C34" s="195">
        <f>C32-C33</f>
        <v>0</v>
      </c>
      <c r="D34" s="195">
        <f>D32-D33</f>
        <v>0</v>
      </c>
      <c r="E34" s="465">
        <f>IFERROR(B34/B32,0)</f>
        <v>0</v>
      </c>
      <c r="F34" s="493">
        <f t="shared" si="4"/>
        <v>0</v>
      </c>
      <c r="G34" s="493">
        <f t="shared" si="5"/>
        <v>0</v>
      </c>
    </row>
    <row r="35" spans="1:8" s="90" customFormat="1" ht="21.75" customHeight="1" x14ac:dyDescent="0.25">
      <c r="A35" s="450" t="s">
        <v>158</v>
      </c>
      <c r="B35" s="195">
        <f t="shared" si="3"/>
        <v>0</v>
      </c>
      <c r="C35" s="221"/>
      <c r="D35" s="221"/>
      <c r="E35" s="465">
        <f>IFERROR(B35/B32,0)</f>
        <v>0</v>
      </c>
      <c r="F35" s="493">
        <f t="shared" si="4"/>
        <v>0</v>
      </c>
      <c r="G35" s="493">
        <f t="shared" si="5"/>
        <v>0</v>
      </c>
    </row>
    <row r="36" spans="1:8" s="90" customFormat="1" ht="21.75" customHeight="1" x14ac:dyDescent="0.25">
      <c r="A36" s="448" t="s">
        <v>206</v>
      </c>
      <c r="B36" s="195">
        <f t="shared" si="3"/>
        <v>0</v>
      </c>
      <c r="C36" s="222"/>
      <c r="D36" s="222"/>
      <c r="E36" s="465">
        <f>IFERROR(B36/B32,0)</f>
        <v>0</v>
      </c>
      <c r="F36" s="493">
        <f t="shared" si="4"/>
        <v>0</v>
      </c>
      <c r="G36" s="493">
        <f t="shared" si="5"/>
        <v>0</v>
      </c>
    </row>
    <row r="37" spans="1:8" s="90" customFormat="1" ht="21.75" customHeight="1" x14ac:dyDescent="0.25">
      <c r="A37" s="451" t="s">
        <v>208</v>
      </c>
      <c r="B37" s="195">
        <f t="shared" si="3"/>
        <v>0</v>
      </c>
      <c r="C37" s="195">
        <f>C35-C36</f>
        <v>0</v>
      </c>
      <c r="D37" s="195">
        <f>D35-D36</f>
        <v>0</v>
      </c>
      <c r="E37" s="465">
        <f>IFERROR(B37/B32,0)</f>
        <v>0</v>
      </c>
      <c r="F37" s="493">
        <f t="shared" si="4"/>
        <v>0</v>
      </c>
      <c r="G37" s="493">
        <f t="shared" si="5"/>
        <v>0</v>
      </c>
    </row>
    <row r="38" spans="1:8" s="90" customFormat="1" ht="21.75" customHeight="1" x14ac:dyDescent="0.25">
      <c r="A38" s="451"/>
      <c r="B38" s="196"/>
      <c r="C38" s="199"/>
      <c r="D38" s="200"/>
      <c r="E38" s="200"/>
      <c r="F38" s="201"/>
      <c r="G38" s="96"/>
      <c r="H38" s="96"/>
    </row>
  </sheetData>
  <sheetProtection algorithmName="SHA-512" hashValue="h/10lbtiij21wm3IwjMPPY939Fm4tDhH6/pYHc8cTCi08NOnyqP7+U3PPMw72Txa1LWAJMjLMd9XWxq/YGggMQ==" saltValue="dfwsFb8byYNyGVn28bamNQ==" spinCount="100000" sheet="1" objects="1" scenarios="1"/>
  <mergeCells count="3">
    <mergeCell ref="A11:C11"/>
    <mergeCell ref="A12:B12"/>
    <mergeCell ref="A13:B13"/>
  </mergeCells>
  <dataValidations count="1">
    <dataValidation type="list" allowBlank="1" showInputMessage="1" showErrorMessage="1" sqref="C13">
      <formula1>"?,U,Z"</formula1>
    </dataValidation>
  </dataValidations>
  <pageMargins left="0.70866141732283472" right="0.70866141732283472" top="0.65" bottom="0.33" header="0.19" footer="0.17"/>
  <pageSetup paperSize="9" scale="68" orientation="landscape" r:id="rId1"/>
  <headerFooter>
    <oddHeader>&amp;L&amp;G&amp;R&amp;G</oddHeader>
    <oddFooter>&amp;L&amp;F
&amp;A&amp;CFinanzantrag_FBlus_TN-UHG_V4_5_210415&amp;RSeite &amp;P von &amp;N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L48"/>
  <sheetViews>
    <sheetView showGridLines="0" zoomScaleNormal="100" workbookViewId="0">
      <selection activeCell="B19" sqref="B19"/>
    </sheetView>
  </sheetViews>
  <sheetFormatPr baseColWidth="10" defaultColWidth="11.44140625" defaultRowHeight="14.4" x14ac:dyDescent="0.3"/>
  <cols>
    <col min="1" max="1" width="41.44140625" style="428" customWidth="1"/>
    <col min="2" max="3" width="20.6640625" style="334" customWidth="1"/>
    <col min="4" max="4" width="20.6640625" style="426" customWidth="1"/>
    <col min="5" max="5" width="20.6640625" style="334" customWidth="1"/>
    <col min="6" max="6" width="7.88671875" style="427" customWidth="1"/>
    <col min="7" max="7" width="18.5546875" style="334" customWidth="1"/>
    <col min="8" max="8" width="8.88671875" style="427" customWidth="1"/>
    <col min="9" max="16384" width="11.44140625" style="334"/>
  </cols>
  <sheetData>
    <row r="1" spans="1:12" ht="17.399999999999999" x14ac:dyDescent="0.3">
      <c r="A1" s="238" t="s">
        <v>430</v>
      </c>
      <c r="C1" s="382"/>
      <c r="D1" s="483"/>
      <c r="E1" s="484"/>
    </row>
    <row r="2" spans="1:12" s="16" customFormat="1" ht="17.100000000000001" customHeight="1" x14ac:dyDescent="0.25">
      <c r="A2" s="429"/>
      <c r="D2" s="330"/>
      <c r="E2" s="330"/>
      <c r="F2" s="430"/>
      <c r="G2" s="330"/>
      <c r="H2" s="431"/>
      <c r="I2" s="125"/>
      <c r="J2" s="125"/>
      <c r="K2" s="125"/>
      <c r="L2" s="125"/>
    </row>
    <row r="3" spans="1:12" s="16" customFormat="1" ht="20.100000000000001" customHeight="1" x14ac:dyDescent="0.3">
      <c r="A3" s="487" t="s">
        <v>65</v>
      </c>
      <c r="B3" s="477">
        <f>Deckblatt!C20</f>
        <v>0</v>
      </c>
      <c r="C3" s="488"/>
      <c r="D3" s="477"/>
      <c r="E3" s="330"/>
      <c r="F3" s="430"/>
      <c r="G3" s="330"/>
      <c r="H3" s="431"/>
      <c r="I3" s="125"/>
      <c r="J3" s="125"/>
      <c r="K3" s="125"/>
      <c r="L3" s="216"/>
    </row>
    <row r="4" spans="1:12" s="494" customFormat="1" ht="20.100000000000001" customHeight="1" x14ac:dyDescent="0.3">
      <c r="A4" s="487" t="s">
        <v>66</v>
      </c>
      <c r="B4" s="210">
        <f>Deckblatt!C30</f>
        <v>0</v>
      </c>
      <c r="C4" s="211"/>
      <c r="D4" s="211"/>
      <c r="E4" s="126"/>
      <c r="F4" s="430"/>
      <c r="G4" s="331"/>
      <c r="H4" s="431"/>
      <c r="I4" s="126"/>
      <c r="J4" s="126"/>
      <c r="K4" s="126"/>
      <c r="L4" s="216"/>
    </row>
    <row r="5" spans="1:12" s="16" customFormat="1" ht="20.100000000000001" customHeight="1" x14ac:dyDescent="0.25">
      <c r="A5" s="489" t="s">
        <v>68</v>
      </c>
      <c r="B5" s="478" t="str">
        <f>CONCATENATE(TEXT(von,"tt.MM.jjjj"),"  bis  ",TEXT(bis,"tt.MM.jjjj"))</f>
        <v>00.01.1900  bis  00.01.1900</v>
      </c>
      <c r="C5" s="478"/>
      <c r="D5" s="332"/>
      <c r="E5" s="127"/>
      <c r="F5" s="430"/>
      <c r="G5" s="332"/>
      <c r="H5" s="431"/>
      <c r="I5" s="127"/>
      <c r="J5" s="127"/>
      <c r="K5" s="127"/>
      <c r="L5" s="216"/>
    </row>
    <row r="6" spans="1:12" s="16" customFormat="1" ht="20.100000000000001" customHeight="1" x14ac:dyDescent="0.3">
      <c r="A6" s="487" t="s">
        <v>82</v>
      </c>
      <c r="B6" s="210" t="str">
        <f>Deckblatt!G8</f>
        <v>bitte auswählen</v>
      </c>
      <c r="C6" s="490"/>
      <c r="D6" s="330"/>
      <c r="E6" s="330"/>
      <c r="F6" s="430"/>
      <c r="G6" s="330"/>
      <c r="H6" s="431"/>
      <c r="I6" s="125"/>
      <c r="J6" s="125"/>
      <c r="K6" s="125"/>
      <c r="L6" s="216"/>
    </row>
    <row r="7" spans="1:12" ht="20.100000000000001" customHeight="1" x14ac:dyDescent="0.3">
      <c r="A7" s="487" t="s">
        <v>127</v>
      </c>
      <c r="B7" s="592" t="str">
        <f>Deckblatt!C9</f>
        <v>bitte auswählen</v>
      </c>
      <c r="C7" s="592"/>
      <c r="D7" s="592"/>
      <c r="E7" s="484"/>
    </row>
    <row r="8" spans="1:12" ht="15.6" x14ac:dyDescent="0.3">
      <c r="A8" s="258"/>
      <c r="C8" s="382"/>
      <c r="E8" s="382"/>
    </row>
    <row r="9" spans="1:12" s="455" customFormat="1" ht="20.100000000000001" customHeight="1" x14ac:dyDescent="0.3">
      <c r="A9" s="453" t="s">
        <v>431</v>
      </c>
      <c r="B9" s="433"/>
      <c r="C9" s="433"/>
      <c r="D9" s="454"/>
      <c r="E9" s="454"/>
      <c r="F9" s="454"/>
    </row>
    <row r="10" spans="1:12" s="90" customFormat="1" ht="20.100000000000001" customHeight="1" x14ac:dyDescent="0.25">
      <c r="A10" s="593" t="s">
        <v>413</v>
      </c>
      <c r="B10" s="593"/>
      <c r="C10" s="593"/>
      <c r="D10" s="593"/>
      <c r="E10" s="110"/>
      <c r="F10" s="471"/>
    </row>
    <row r="11" spans="1:12" s="498" customFormat="1" ht="20.25" customHeight="1" x14ac:dyDescent="0.25">
      <c r="A11" s="495" t="s">
        <v>432</v>
      </c>
      <c r="B11" s="496"/>
      <c r="C11" s="496"/>
      <c r="D11" s="496"/>
      <c r="E11" s="496"/>
      <c r="F11" s="497"/>
    </row>
    <row r="12" spans="1:12" s="498" customFormat="1" ht="20.25" customHeight="1" x14ac:dyDescent="0.25">
      <c r="A12" s="499" t="s">
        <v>433</v>
      </c>
      <c r="B12" s="591" t="s">
        <v>434</v>
      </c>
      <c r="C12" s="591"/>
      <c r="D12" s="591"/>
      <c r="E12" s="591"/>
      <c r="F12" s="497"/>
    </row>
    <row r="13" spans="1:12" s="498" customFormat="1" ht="42.75" customHeight="1" x14ac:dyDescent="0.25">
      <c r="A13" s="499" t="s">
        <v>435</v>
      </c>
      <c r="B13" s="591" t="s">
        <v>436</v>
      </c>
      <c r="C13" s="591"/>
      <c r="D13" s="591"/>
      <c r="E13" s="591"/>
      <c r="F13" s="497"/>
    </row>
    <row r="14" spans="1:12" s="156" customFormat="1" ht="26.25" customHeight="1" x14ac:dyDescent="0.3">
      <c r="A14" s="495" t="s">
        <v>437</v>
      </c>
      <c r="B14" s="594" t="s">
        <v>438</v>
      </c>
      <c r="C14" s="594"/>
      <c r="D14" s="594"/>
      <c r="E14" s="594"/>
      <c r="F14" s="500"/>
    </row>
    <row r="15" spans="1:12" s="502" customFormat="1" ht="35.25" customHeight="1" x14ac:dyDescent="0.3">
      <c r="A15" s="499" t="s">
        <v>439</v>
      </c>
      <c r="B15" s="591" t="s">
        <v>440</v>
      </c>
      <c r="C15" s="591"/>
      <c r="D15" s="591"/>
      <c r="E15" s="591"/>
      <c r="F15" s="501"/>
    </row>
    <row r="16" spans="1:12" s="502" customFormat="1" ht="43.5" customHeight="1" x14ac:dyDescent="0.3">
      <c r="A16" s="499" t="s">
        <v>441</v>
      </c>
      <c r="B16" s="591" t="s">
        <v>442</v>
      </c>
      <c r="C16" s="591"/>
      <c r="D16" s="591"/>
      <c r="E16" s="591"/>
      <c r="F16" s="501"/>
    </row>
    <row r="17" spans="1:6" s="505" customFormat="1" ht="23.25" customHeight="1" x14ac:dyDescent="0.3">
      <c r="A17" s="503"/>
      <c r="B17" s="504"/>
      <c r="C17" s="504"/>
      <c r="D17" s="504"/>
      <c r="E17" s="504"/>
      <c r="F17" s="185"/>
    </row>
    <row r="18" spans="1:6" s="505" customFormat="1" ht="24.9" customHeight="1" x14ac:dyDescent="0.3">
      <c r="A18" s="506"/>
      <c r="B18" s="507" t="s">
        <v>443</v>
      </c>
      <c r="C18" s="507" t="s">
        <v>444</v>
      </c>
      <c r="D18" s="507" t="s">
        <v>3</v>
      </c>
      <c r="E18" s="504"/>
      <c r="F18" s="185"/>
    </row>
    <row r="19" spans="1:6" s="505" customFormat="1" ht="24.9" customHeight="1" x14ac:dyDescent="0.3">
      <c r="A19" s="456" t="s">
        <v>445</v>
      </c>
      <c r="B19" s="476"/>
      <c r="C19" s="476"/>
      <c r="D19" s="507">
        <f>B19+C19</f>
        <v>0</v>
      </c>
      <c r="E19" s="504"/>
      <c r="F19" s="185"/>
    </row>
    <row r="20" spans="1:6" s="505" customFormat="1" ht="24.9" customHeight="1" x14ac:dyDescent="0.3">
      <c r="A20" s="503" t="s">
        <v>447</v>
      </c>
      <c r="B20" s="475"/>
      <c r="C20" s="476"/>
      <c r="D20" s="475"/>
      <c r="E20" s="504"/>
      <c r="F20" s="185"/>
    </row>
    <row r="21" spans="1:6" s="505" customFormat="1" ht="24.9" customHeight="1" x14ac:dyDescent="0.3">
      <c r="A21" s="456" t="s">
        <v>446</v>
      </c>
      <c r="B21" s="507">
        <f>B19</f>
        <v>0</v>
      </c>
      <c r="C21" s="507">
        <f>ROUND(IFERROR(C19/C20,0),0)</f>
        <v>0</v>
      </c>
      <c r="D21" s="507">
        <f>B21+C21</f>
        <v>0</v>
      </c>
      <c r="E21" s="504"/>
      <c r="F21" s="185"/>
    </row>
    <row r="22" spans="1:6" s="152" customFormat="1" ht="13.8" customHeight="1" x14ac:dyDescent="0.3">
      <c r="A22" s="456"/>
      <c r="B22" s="457"/>
      <c r="C22" s="517"/>
      <c r="D22" s="517"/>
      <c r="E22" s="517"/>
      <c r="F22" s="151"/>
    </row>
    <row r="23" spans="1:6" s="152" customFormat="1" ht="28.2" customHeight="1" x14ac:dyDescent="0.3">
      <c r="A23" s="509" t="s">
        <v>454</v>
      </c>
      <c r="C23" s="516"/>
      <c r="D23" s="200"/>
      <c r="E23" s="200"/>
    </row>
    <row r="24" spans="1:6" s="152" customFormat="1" ht="30" customHeight="1" x14ac:dyDescent="0.3">
      <c r="A24" s="510" t="s">
        <v>466</v>
      </c>
      <c r="B24" s="444" t="s">
        <v>456</v>
      </c>
      <c r="C24" s="444" t="s">
        <v>159</v>
      </c>
      <c r="D24" s="590" t="s">
        <v>144</v>
      </c>
      <c r="E24" s="590"/>
    </row>
    <row r="25" spans="1:6" s="462" customFormat="1" ht="24.9" customHeight="1" x14ac:dyDescent="0.3">
      <c r="A25" s="459" t="s">
        <v>457</v>
      </c>
      <c r="B25" s="191">
        <f t="shared" ref="B25:B30" si="0">IFERROR(C43+D43,0)</f>
        <v>0</v>
      </c>
      <c r="C25" s="461">
        <f>IFERROR(B25/B25,0)</f>
        <v>0</v>
      </c>
      <c r="D25" s="481" t="s">
        <v>458</v>
      </c>
      <c r="E25" s="444" t="s">
        <v>459</v>
      </c>
    </row>
    <row r="26" spans="1:6" s="152" customFormat="1" ht="19.95" customHeight="1" x14ac:dyDescent="0.3">
      <c r="A26" s="442" t="s">
        <v>194</v>
      </c>
      <c r="B26" s="191">
        <f t="shared" si="0"/>
        <v>0</v>
      </c>
      <c r="C26" s="461">
        <f>IFERROR(B26/$B$25,0)</f>
        <v>0</v>
      </c>
      <c r="D26" s="463"/>
      <c r="E26" s="512"/>
    </row>
    <row r="27" spans="1:6" s="152" customFormat="1" ht="19.95" customHeight="1" x14ac:dyDescent="0.3">
      <c r="A27" s="442" t="s">
        <v>195</v>
      </c>
      <c r="B27" s="191">
        <f t="shared" si="0"/>
        <v>0</v>
      </c>
      <c r="C27" s="461">
        <f>IFERROR(B27/$B$25,0)</f>
        <v>0</v>
      </c>
      <c r="D27" s="464">
        <f t="shared" ref="D27" si="1">IF(D26=0,0,1-D26)</f>
        <v>0</v>
      </c>
      <c r="E27" s="465">
        <f>IF(E26=0,0,1-E26)</f>
        <v>0</v>
      </c>
    </row>
    <row r="28" spans="1:6" s="152" customFormat="1" ht="19.95" customHeight="1" x14ac:dyDescent="0.3">
      <c r="A28" s="456" t="s">
        <v>196</v>
      </c>
      <c r="B28" s="191">
        <f t="shared" si="0"/>
        <v>0</v>
      </c>
      <c r="C28" s="461">
        <f>IFERROR(B28/$B$25,0)</f>
        <v>0</v>
      </c>
      <c r="D28" s="466"/>
      <c r="E28" s="513"/>
    </row>
    <row r="29" spans="1:6" s="152" customFormat="1" ht="19.95" customHeight="1" x14ac:dyDescent="0.3">
      <c r="A29" s="442" t="s">
        <v>197</v>
      </c>
      <c r="B29" s="191">
        <f t="shared" si="0"/>
        <v>0</v>
      </c>
      <c r="C29" s="461">
        <f>IFERROR(B29/$B$25,0)</f>
        <v>0</v>
      </c>
      <c r="D29" s="463"/>
      <c r="E29" s="512"/>
    </row>
    <row r="30" spans="1:6" s="152" customFormat="1" ht="19.95" customHeight="1" x14ac:dyDescent="0.3">
      <c r="A30" s="458" t="s">
        <v>198</v>
      </c>
      <c r="B30" s="191">
        <f t="shared" si="0"/>
        <v>0</v>
      </c>
      <c r="C30" s="461">
        <f>IFERROR(B30/$B$25,0)</f>
        <v>0</v>
      </c>
      <c r="D30" s="461">
        <f t="shared" ref="D30" si="2">IF(D29=0,0,1-D29)</f>
        <v>0</v>
      </c>
      <c r="E30" s="461">
        <f>IF(E29=0,0,1-E29)</f>
        <v>0</v>
      </c>
    </row>
    <row r="31" spans="1:6" s="152" customFormat="1" ht="12.6" customHeight="1" x14ac:dyDescent="0.3">
      <c r="A31" s="458"/>
      <c r="B31" s="467"/>
      <c r="C31" s="468"/>
      <c r="D31" s="468"/>
      <c r="E31" s="468"/>
    </row>
    <row r="32" spans="1:6" s="76" customFormat="1" ht="26.25" customHeight="1" x14ac:dyDescent="0.25">
      <c r="A32" s="509" t="s">
        <v>454</v>
      </c>
      <c r="B32" s="152"/>
      <c r="C32" s="516"/>
      <c r="D32" s="200"/>
      <c r="E32" s="200"/>
      <c r="F32" s="472"/>
    </row>
    <row r="33" spans="1:6" s="76" customFormat="1" ht="25.05" customHeight="1" x14ac:dyDescent="0.25">
      <c r="A33" s="510" t="s">
        <v>455</v>
      </c>
      <c r="B33" s="444" t="s">
        <v>456</v>
      </c>
      <c r="C33" s="444" t="s">
        <v>159</v>
      </c>
      <c r="D33" s="590" t="s">
        <v>144</v>
      </c>
      <c r="E33" s="590"/>
      <c r="F33" s="472"/>
    </row>
    <row r="34" spans="1:6" ht="25.05" customHeight="1" x14ac:dyDescent="0.3">
      <c r="A34" s="459" t="s">
        <v>457</v>
      </c>
      <c r="B34" s="191">
        <f>B25</f>
        <v>0</v>
      </c>
      <c r="C34" s="461">
        <f>IFERROR(B34/B34,0)</f>
        <v>0</v>
      </c>
      <c r="D34" s="511" t="s">
        <v>462</v>
      </c>
      <c r="E34" s="444" t="s">
        <v>463</v>
      </c>
    </row>
    <row r="35" spans="1:6" ht="19.95" customHeight="1" x14ac:dyDescent="0.3">
      <c r="A35" s="442" t="s">
        <v>187</v>
      </c>
      <c r="B35" s="191">
        <f t="shared" ref="B35:B39" si="3">B26</f>
        <v>0</v>
      </c>
      <c r="C35" s="461">
        <f>IFERROR(B35/$B$25,0)</f>
        <v>0</v>
      </c>
      <c r="D35" s="514">
        <f>B21*D26</f>
        <v>0</v>
      </c>
      <c r="E35" s="515">
        <f>C21*E26</f>
        <v>0</v>
      </c>
    </row>
    <row r="36" spans="1:6" ht="19.95" customHeight="1" x14ac:dyDescent="0.3">
      <c r="A36" s="442" t="s">
        <v>188</v>
      </c>
      <c r="B36" s="191">
        <f t="shared" si="3"/>
        <v>0</v>
      </c>
      <c r="C36" s="461">
        <f>IFERROR(B36/$B$25,0)</f>
        <v>0</v>
      </c>
      <c r="D36" s="460">
        <f>IF(D35=0,0,B21-D35)</f>
        <v>0</v>
      </c>
      <c r="E36" s="191">
        <f>IF(E35=0,0,C21-E35)</f>
        <v>0</v>
      </c>
    </row>
    <row r="37" spans="1:6" ht="19.95" customHeight="1" x14ac:dyDescent="0.3">
      <c r="A37" s="456" t="s">
        <v>158</v>
      </c>
      <c r="B37" s="191">
        <f t="shared" si="3"/>
        <v>0</v>
      </c>
      <c r="C37" s="461">
        <f>IFERROR(B37/$B$25,0)</f>
        <v>0</v>
      </c>
      <c r="D37" s="460">
        <f>D28*B21</f>
        <v>0</v>
      </c>
      <c r="E37" s="191">
        <f>E28*C21</f>
        <v>0</v>
      </c>
    </row>
    <row r="38" spans="1:6" ht="19.95" customHeight="1" x14ac:dyDescent="0.3">
      <c r="A38" s="442" t="s">
        <v>464</v>
      </c>
      <c r="B38" s="191">
        <f t="shared" si="3"/>
        <v>0</v>
      </c>
      <c r="C38" s="461">
        <f>IFERROR(B38/$B$25,0)</f>
        <v>0</v>
      </c>
      <c r="D38" s="514">
        <f>D29*D37</f>
        <v>0</v>
      </c>
      <c r="E38" s="515">
        <f>E37*E29</f>
        <v>0</v>
      </c>
    </row>
    <row r="39" spans="1:6" ht="19.95" customHeight="1" x14ac:dyDescent="0.3">
      <c r="A39" s="458" t="s">
        <v>465</v>
      </c>
      <c r="B39" s="191">
        <f t="shared" si="3"/>
        <v>0</v>
      </c>
      <c r="C39" s="461">
        <f>IFERROR(B39/$B$25,0)</f>
        <v>0</v>
      </c>
      <c r="D39" s="514">
        <f>D37-D38</f>
        <v>0</v>
      </c>
      <c r="E39" s="515">
        <f>E37-E38</f>
        <v>0</v>
      </c>
    </row>
    <row r="41" spans="1:6" ht="17.399999999999999" x14ac:dyDescent="0.3">
      <c r="A41" s="508" t="s">
        <v>448</v>
      </c>
      <c r="B41" s="90"/>
      <c r="C41" s="107"/>
      <c r="D41" s="107"/>
      <c r="E41" s="107"/>
    </row>
    <row r="42" spans="1:6" ht="39.6" x14ac:dyDescent="0.3">
      <c r="A42" s="459" t="s">
        <v>449</v>
      </c>
      <c r="B42" s="444" t="s">
        <v>448</v>
      </c>
      <c r="C42" s="481" t="s">
        <v>419</v>
      </c>
      <c r="D42" s="481" t="s">
        <v>450</v>
      </c>
      <c r="E42" s="444" t="s">
        <v>451</v>
      </c>
    </row>
    <row r="43" spans="1:6" ht="19.95" customHeight="1" x14ac:dyDescent="0.3">
      <c r="A43" s="459" t="s">
        <v>452</v>
      </c>
      <c r="B43" s="191">
        <f>D43+E43</f>
        <v>0</v>
      </c>
      <c r="C43" s="460">
        <f>IFERROR(E43/$C$20,0)</f>
        <v>0</v>
      </c>
      <c r="D43" s="460">
        <f>B19</f>
        <v>0</v>
      </c>
      <c r="E43" s="191">
        <f>C19</f>
        <v>0</v>
      </c>
    </row>
    <row r="44" spans="1:6" ht="19.95" customHeight="1" x14ac:dyDescent="0.3">
      <c r="A44" s="442" t="s">
        <v>200</v>
      </c>
      <c r="B44" s="191">
        <f t="shared" ref="B44:B48" si="4">D44+E44</f>
        <v>0</v>
      </c>
      <c r="C44" s="460">
        <f t="shared" ref="C44:C48" si="5">IFERROR(E44/$C$20,0)</f>
        <v>0</v>
      </c>
      <c r="D44" s="460">
        <f>D43*D26</f>
        <v>0</v>
      </c>
      <c r="E44" s="191">
        <f>E43*E26</f>
        <v>0</v>
      </c>
    </row>
    <row r="45" spans="1:6" ht="19.95" customHeight="1" x14ac:dyDescent="0.3">
      <c r="A45" s="442" t="s">
        <v>201</v>
      </c>
      <c r="B45" s="191">
        <f t="shared" si="4"/>
        <v>0</v>
      </c>
      <c r="C45" s="460">
        <f t="shared" si="5"/>
        <v>0</v>
      </c>
      <c r="D45" s="460">
        <f>D27*D43</f>
        <v>0</v>
      </c>
      <c r="E45" s="191">
        <f>E43*E27</f>
        <v>0</v>
      </c>
    </row>
    <row r="46" spans="1:6" ht="31.2" customHeight="1" x14ac:dyDescent="0.3">
      <c r="A46" s="456" t="s">
        <v>453</v>
      </c>
      <c r="B46" s="191">
        <f t="shared" si="4"/>
        <v>0</v>
      </c>
      <c r="C46" s="460">
        <f t="shared" si="5"/>
        <v>0</v>
      </c>
      <c r="D46" s="460">
        <f>D43*D28</f>
        <v>0</v>
      </c>
      <c r="E46" s="191">
        <f>E43*E28</f>
        <v>0</v>
      </c>
    </row>
    <row r="47" spans="1:6" ht="19.95" customHeight="1" x14ac:dyDescent="0.3">
      <c r="A47" s="442" t="s">
        <v>200</v>
      </c>
      <c r="B47" s="191">
        <f t="shared" si="4"/>
        <v>0</v>
      </c>
      <c r="C47" s="460">
        <f t="shared" si="5"/>
        <v>0</v>
      </c>
      <c r="D47" s="460">
        <f>D46*D29</f>
        <v>0</v>
      </c>
      <c r="E47" s="191">
        <f>E46*E29</f>
        <v>0</v>
      </c>
    </row>
    <row r="48" spans="1:6" ht="19.95" customHeight="1" x14ac:dyDescent="0.3">
      <c r="A48" s="442" t="s">
        <v>201</v>
      </c>
      <c r="B48" s="191">
        <f t="shared" si="4"/>
        <v>0</v>
      </c>
      <c r="C48" s="460">
        <f t="shared" si="5"/>
        <v>0</v>
      </c>
      <c r="D48" s="460">
        <f>D46*D30</f>
        <v>0</v>
      </c>
      <c r="E48" s="191">
        <f>E46*E30</f>
        <v>0</v>
      </c>
    </row>
  </sheetData>
  <sheetProtection algorithmName="SHA-512" hashValue="N4CARcRXbOYSqXy/o3tZacknx8RJzGegBNoTAyK1vg02y1M49lanrtB7fugwR5+uDOi5/vFhqJKM4BJWOOEXtA==" saltValue="9m2yDfTOK9LJnjpnH02yKQ==" spinCount="100000" sheet="1" objects="1" scenarios="1"/>
  <mergeCells count="9">
    <mergeCell ref="D33:E33"/>
    <mergeCell ref="B16:E16"/>
    <mergeCell ref="D24:E24"/>
    <mergeCell ref="B7:D7"/>
    <mergeCell ref="A10:D10"/>
    <mergeCell ref="B12:E12"/>
    <mergeCell ref="B13:E13"/>
    <mergeCell ref="B14:E14"/>
    <mergeCell ref="B15:E15"/>
  </mergeCells>
  <pageMargins left="0.70866141732283472" right="0.70866141732283472" top="0.82677165354330717" bottom="0.43" header="0.19685039370078741" footer="0.15748031496062992"/>
  <pageSetup paperSize="9" scale="67" orientation="portrait" r:id="rId1"/>
  <headerFooter>
    <oddHeader>&amp;L&amp;G&amp;R&amp;G</oddHeader>
    <oddFooter>&amp;L&amp;F
&amp;A&amp;CFinanzantrag_FBlus_TN-UHG_V4_5_210415&amp;RSeite &amp;P von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09"/>
  <sheetViews>
    <sheetView showGridLines="0" zoomScale="90" zoomScaleNormal="90" zoomScalePageLayoutView="90" workbookViewId="0">
      <selection activeCell="C10" sqref="C10"/>
    </sheetView>
  </sheetViews>
  <sheetFormatPr baseColWidth="10" defaultColWidth="11.44140625" defaultRowHeight="13.8" x14ac:dyDescent="0.25"/>
  <cols>
    <col min="1" max="1" width="7" style="26" customWidth="1"/>
    <col min="2" max="2" width="15" style="86" bestFit="1" customWidth="1"/>
    <col min="3" max="3" width="42.6640625" style="261" customWidth="1"/>
    <col min="4" max="4" width="55.33203125" style="56" customWidth="1"/>
    <col min="5" max="5" width="87.5546875" style="25" customWidth="1"/>
    <col min="6" max="6" width="14.5546875" style="25" bestFit="1" customWidth="1"/>
    <col min="7" max="7" width="17.44140625" style="27" bestFit="1" customWidth="1"/>
    <col min="8" max="9" width="20.5546875" style="24" hidden="1" customWidth="1"/>
    <col min="10" max="10" width="20.5546875" style="26" hidden="1" customWidth="1"/>
    <col min="11" max="11" width="54.88671875" style="31" hidden="1" customWidth="1"/>
    <col min="12" max="16384" width="11.44140625" style="24"/>
  </cols>
  <sheetData>
    <row r="1" spans="1:11" s="242" customFormat="1" ht="17.399999999999999" x14ac:dyDescent="0.3">
      <c r="A1" s="238" t="s">
        <v>280</v>
      </c>
      <c r="B1" s="239"/>
      <c r="C1" s="256"/>
      <c r="D1" s="239"/>
      <c r="E1" s="240"/>
      <c r="F1" s="240"/>
      <c r="G1" s="241"/>
      <c r="J1" s="243"/>
      <c r="K1" s="244"/>
    </row>
    <row r="2" spans="1:11" s="12" customFormat="1" ht="20.399999999999999" x14ac:dyDescent="0.35">
      <c r="A2" s="14"/>
      <c r="B2" s="83"/>
      <c r="C2" s="257"/>
      <c r="D2" s="55"/>
      <c r="E2" s="13"/>
      <c r="F2" s="13"/>
      <c r="G2" s="15"/>
      <c r="J2" s="14"/>
      <c r="K2" s="28"/>
    </row>
    <row r="3" spans="1:11" s="16" customFormat="1" ht="15" x14ac:dyDescent="0.25">
      <c r="A3" s="18"/>
      <c r="B3" s="84"/>
      <c r="C3" s="258" t="s">
        <v>65</v>
      </c>
      <c r="D3" s="209">
        <f>Deckblatt!C20</f>
        <v>0</v>
      </c>
      <c r="E3" s="125"/>
      <c r="F3" s="125"/>
      <c r="G3" s="38"/>
      <c r="J3" s="18"/>
      <c r="K3" s="29"/>
    </row>
    <row r="4" spans="1:11" s="16" customFormat="1" ht="15" x14ac:dyDescent="0.25">
      <c r="A4" s="18"/>
      <c r="B4" s="84"/>
      <c r="C4" s="258" t="s">
        <v>66</v>
      </c>
      <c r="D4" s="210">
        <f>Deckblatt!C30</f>
        <v>0</v>
      </c>
      <c r="E4" s="125"/>
      <c r="F4" s="216"/>
      <c r="G4" s="216"/>
      <c r="J4" s="18"/>
      <c r="K4" s="29"/>
    </row>
    <row r="5" spans="1:11" s="16" customFormat="1" ht="15" x14ac:dyDescent="0.25">
      <c r="A5" s="18"/>
      <c r="B5" s="84"/>
      <c r="C5" s="258" t="s">
        <v>68</v>
      </c>
      <c r="D5" s="212" t="str">
        <f>CONCATENATE(TEXT(von,"tt.MM.jjjj"),"  bis  ",TEXT(bis,"tt.MM.jjjj"))</f>
        <v>00.01.1900  bis  00.01.1900</v>
      </c>
      <c r="E5" s="127"/>
      <c r="F5" s="216"/>
      <c r="G5" s="216"/>
      <c r="J5" s="18"/>
      <c r="K5" s="29"/>
    </row>
    <row r="6" spans="1:11" s="16" customFormat="1" ht="15" x14ac:dyDescent="0.25">
      <c r="A6" s="18"/>
      <c r="B6" s="84"/>
      <c r="C6" s="258" t="s">
        <v>82</v>
      </c>
      <c r="D6" s="213" t="str">
        <f>Deckblatt!G8</f>
        <v>bitte auswählen</v>
      </c>
      <c r="E6" s="128"/>
      <c r="F6" s="482" t="s">
        <v>426</v>
      </c>
      <c r="G6" s="216"/>
      <c r="J6" s="18"/>
      <c r="K6" s="29"/>
    </row>
    <row r="7" spans="1:11" s="16" customFormat="1" ht="15" x14ac:dyDescent="0.25">
      <c r="A7" s="18"/>
      <c r="B7" s="84"/>
      <c r="C7" s="258" t="s">
        <v>127</v>
      </c>
      <c r="D7" s="210" t="str">
        <f>Deckblatt!C9</f>
        <v>bitte auswählen</v>
      </c>
      <c r="E7" s="125"/>
      <c r="F7" s="216"/>
      <c r="G7" s="216"/>
      <c r="J7" s="18"/>
      <c r="K7" s="29"/>
    </row>
    <row r="8" spans="1:11" s="21" customFormat="1" ht="15" x14ac:dyDescent="0.25">
      <c r="A8" s="23"/>
      <c r="B8" s="85"/>
      <c r="C8" s="259"/>
      <c r="D8" s="46"/>
      <c r="E8" s="22"/>
      <c r="F8" s="217"/>
      <c r="G8" s="217"/>
      <c r="J8" s="23"/>
      <c r="K8" s="30"/>
    </row>
    <row r="9" spans="1:11" s="60" customFormat="1" ht="39.6" x14ac:dyDescent="0.3">
      <c r="A9" s="61" t="s">
        <v>0</v>
      </c>
      <c r="B9" s="254" t="s">
        <v>110</v>
      </c>
      <c r="C9" s="254" t="s">
        <v>246</v>
      </c>
      <c r="D9" s="61" t="s">
        <v>239</v>
      </c>
      <c r="E9" s="61" t="s">
        <v>111</v>
      </c>
      <c r="F9" s="61" t="s">
        <v>240</v>
      </c>
      <c r="G9" s="62" t="s">
        <v>114</v>
      </c>
      <c r="H9" s="57" t="s">
        <v>112</v>
      </c>
      <c r="I9" s="58" t="s">
        <v>113</v>
      </c>
      <c r="J9" s="59" t="s">
        <v>64</v>
      </c>
    </row>
    <row r="10" spans="1:11" s="100" customFormat="1" ht="28.5" customHeight="1" x14ac:dyDescent="0.3">
      <c r="A10" s="88">
        <v>1</v>
      </c>
      <c r="B10" s="255" t="str">
        <f>IFERROR(VLOOKUP($C10,Nachschlagen!$B$2:$C$75,2, FALSE),"-")</f>
        <v>-</v>
      </c>
      <c r="C10" s="260"/>
      <c r="D10" s="224"/>
      <c r="E10" s="224"/>
      <c r="F10" s="224"/>
      <c r="G10" s="306"/>
      <c r="H10" s="97" t="e">
        <f>IF(I10="-","-",#REF!)</f>
        <v>#REF!</v>
      </c>
      <c r="I10" s="98" t="e">
        <f>IF(#REF!="","-",#REF!)</f>
        <v>#REF!</v>
      </c>
      <c r="J10" s="99" t="e">
        <f>IF(#REF!="","-",#REF!)</f>
        <v>#REF!</v>
      </c>
    </row>
    <row r="11" spans="1:11" s="102" customFormat="1" ht="28.5" customHeight="1" x14ac:dyDescent="0.3">
      <c r="A11" s="101">
        <v>2</v>
      </c>
      <c r="B11" s="255" t="str">
        <f>IFERROR(VLOOKUP($C11,Nachschlagen!$B$2:$C$75,2, FALSE),"-")</f>
        <v>-</v>
      </c>
      <c r="C11" s="260"/>
      <c r="D11" s="224"/>
      <c r="E11" s="224"/>
      <c r="F11" s="224"/>
      <c r="G11" s="306"/>
      <c r="H11" s="97" t="e">
        <f>IF(I11="-","-",#REF!)</f>
        <v>#REF!</v>
      </c>
      <c r="I11" s="98" t="e">
        <f>IF(#REF!="","-",#REF!)</f>
        <v>#REF!</v>
      </c>
      <c r="J11" s="99" t="e">
        <f>IF(#REF!="","-",#REF!)</f>
        <v>#REF!</v>
      </c>
    </row>
    <row r="12" spans="1:11" s="102" customFormat="1" ht="28.5" customHeight="1" x14ac:dyDescent="0.3">
      <c r="A12" s="88">
        <v>3</v>
      </c>
      <c r="B12" s="255" t="str">
        <f>IFERROR(VLOOKUP($C12,Nachschlagen!$B$2:$C$75,2, FALSE),"-")</f>
        <v>-</v>
      </c>
      <c r="C12" s="260"/>
      <c r="D12" s="224"/>
      <c r="E12" s="224"/>
      <c r="F12" s="224"/>
      <c r="G12" s="306"/>
      <c r="H12" s="97" t="e">
        <f>IF(I12="-","-",#REF!)</f>
        <v>#REF!</v>
      </c>
      <c r="I12" s="98" t="e">
        <f>IF(#REF!="","-",#REF!)</f>
        <v>#REF!</v>
      </c>
      <c r="J12" s="99" t="e">
        <f>IF(#REF!="","-",#REF!)</f>
        <v>#REF!</v>
      </c>
    </row>
    <row r="13" spans="1:11" s="102" customFormat="1" ht="28.5" customHeight="1" x14ac:dyDescent="0.3">
      <c r="A13" s="101">
        <v>4</v>
      </c>
      <c r="B13" s="255" t="str">
        <f>IFERROR(VLOOKUP($C13,Nachschlagen!$B$2:$C$75,2, FALSE),"-")</f>
        <v>-</v>
      </c>
      <c r="C13" s="260"/>
      <c r="D13" s="224"/>
      <c r="E13" s="224"/>
      <c r="F13" s="224"/>
      <c r="G13" s="306"/>
      <c r="H13" s="97" t="e">
        <f>IF(I13="-","-",#REF!)</f>
        <v>#REF!</v>
      </c>
      <c r="I13" s="98" t="e">
        <f>IF(#REF!="","-",#REF!)</f>
        <v>#REF!</v>
      </c>
      <c r="J13" s="99" t="e">
        <f>IF(#REF!="","-",#REF!)</f>
        <v>#REF!</v>
      </c>
    </row>
    <row r="14" spans="1:11" s="102" customFormat="1" ht="28.5" customHeight="1" x14ac:dyDescent="0.3">
      <c r="A14" s="88">
        <v>5</v>
      </c>
      <c r="B14" s="255" t="str">
        <f>IFERROR(VLOOKUP($C14,Nachschlagen!$B$2:$C$75,2, FALSE),"-")</f>
        <v>-</v>
      </c>
      <c r="C14" s="260"/>
      <c r="D14" s="224"/>
      <c r="E14" s="224"/>
      <c r="F14" s="224"/>
      <c r="G14" s="306"/>
      <c r="H14" s="97" t="e">
        <f>IF(I14="-","-",#REF!)</f>
        <v>#REF!</v>
      </c>
      <c r="I14" s="98" t="e">
        <f>IF(#REF!="","-",#REF!)</f>
        <v>#REF!</v>
      </c>
      <c r="J14" s="99" t="e">
        <f>IF(#REF!="","-",#REF!)</f>
        <v>#REF!</v>
      </c>
    </row>
    <row r="15" spans="1:11" s="102" customFormat="1" ht="28.5" customHeight="1" x14ac:dyDescent="0.3">
      <c r="A15" s="101">
        <v>6</v>
      </c>
      <c r="B15" s="255" t="str">
        <f>IFERROR(VLOOKUP($C15,Nachschlagen!$B$2:$C$75,2, FALSE),"-")</f>
        <v>-</v>
      </c>
      <c r="C15" s="260"/>
      <c r="D15" s="224"/>
      <c r="E15" s="224"/>
      <c r="F15" s="224"/>
      <c r="G15" s="306"/>
      <c r="H15" s="97" t="e">
        <f>IF(I15="-","-",#REF!)</f>
        <v>#REF!</v>
      </c>
      <c r="I15" s="98" t="e">
        <f>IF(#REF!="","-",#REF!)</f>
        <v>#REF!</v>
      </c>
      <c r="J15" s="99" t="e">
        <f>IF(#REF!="","-",#REF!)</f>
        <v>#REF!</v>
      </c>
    </row>
    <row r="16" spans="1:11" s="102" customFormat="1" ht="28.5" customHeight="1" x14ac:dyDescent="0.3">
      <c r="A16" s="88">
        <v>7</v>
      </c>
      <c r="B16" s="255" t="str">
        <f>IFERROR(VLOOKUP($C16,Nachschlagen!$B$2:$C$75,2, FALSE),"-")</f>
        <v>-</v>
      </c>
      <c r="C16" s="260"/>
      <c r="D16" s="224"/>
      <c r="E16" s="224"/>
      <c r="F16" s="224"/>
      <c r="G16" s="306"/>
      <c r="H16" s="97" t="e">
        <f>IF(I16="-","-",#REF!)</f>
        <v>#REF!</v>
      </c>
      <c r="I16" s="98" t="e">
        <f>IF(#REF!="","-",#REF!)</f>
        <v>#REF!</v>
      </c>
      <c r="J16" s="99" t="e">
        <f>IF(#REF!="","-",#REF!)</f>
        <v>#REF!</v>
      </c>
    </row>
    <row r="17" spans="1:11" s="102" customFormat="1" ht="28.5" customHeight="1" x14ac:dyDescent="0.3">
      <c r="A17" s="101">
        <v>8</v>
      </c>
      <c r="B17" s="255" t="str">
        <f>IFERROR(VLOOKUP($C17,Nachschlagen!$B$2:$C$75,2, FALSE),"-")</f>
        <v>-</v>
      </c>
      <c r="C17" s="260"/>
      <c r="D17" s="224"/>
      <c r="E17" s="224"/>
      <c r="F17" s="224"/>
      <c r="G17" s="306"/>
      <c r="H17" s="97" t="e">
        <f>IF(I17="-","-",#REF!)</f>
        <v>#REF!</v>
      </c>
      <c r="I17" s="98" t="e">
        <f>IF(#REF!="","-",#REF!)</f>
        <v>#REF!</v>
      </c>
      <c r="J17" s="99" t="e">
        <f>IF(#REF!="","-",#REF!)</f>
        <v>#REF!</v>
      </c>
    </row>
    <row r="18" spans="1:11" s="102" customFormat="1" ht="28.5" customHeight="1" x14ac:dyDescent="0.3">
      <c r="A18" s="88">
        <v>9</v>
      </c>
      <c r="B18" s="255" t="str">
        <f>IFERROR(VLOOKUP($C18,Nachschlagen!$B$2:$C$75,2, FALSE),"-")</f>
        <v>-</v>
      </c>
      <c r="C18" s="260"/>
      <c r="D18" s="224"/>
      <c r="E18" s="224"/>
      <c r="F18" s="224"/>
      <c r="G18" s="306"/>
      <c r="H18" s="97" t="e">
        <f>IF(I18="-","-",#REF!)</f>
        <v>#REF!</v>
      </c>
      <c r="I18" s="98" t="e">
        <f>IF(#REF!="","-",#REF!)</f>
        <v>#REF!</v>
      </c>
      <c r="J18" s="99" t="e">
        <f>IF(#REF!="","-",#REF!)</f>
        <v>#REF!</v>
      </c>
    </row>
    <row r="19" spans="1:11" s="102" customFormat="1" ht="28.5" customHeight="1" x14ac:dyDescent="0.3">
      <c r="A19" s="101">
        <v>10</v>
      </c>
      <c r="B19" s="255" t="str">
        <f>IFERROR(VLOOKUP($C19,Nachschlagen!$B$2:$C$75,2, FALSE),"-")</f>
        <v>-</v>
      </c>
      <c r="C19" s="260"/>
      <c r="D19" s="224"/>
      <c r="E19" s="224"/>
      <c r="F19" s="224"/>
      <c r="G19" s="306"/>
      <c r="H19" s="97" t="e">
        <f>IF(I19="-","-",#REF!)</f>
        <v>#REF!</v>
      </c>
      <c r="I19" s="98" t="e">
        <f>IF(#REF!="","-",#REF!)</f>
        <v>#REF!</v>
      </c>
      <c r="J19" s="99" t="e">
        <f>IF(#REF!="","-",#REF!)</f>
        <v>#REF!</v>
      </c>
    </row>
    <row r="20" spans="1:11" s="102" customFormat="1" ht="28.5" customHeight="1" x14ac:dyDescent="0.3">
      <c r="A20" s="88">
        <v>11</v>
      </c>
      <c r="B20" s="255" t="str">
        <f>IFERROR(VLOOKUP($C20,Nachschlagen!$B$2:$C$75,2, FALSE),"-")</f>
        <v>-</v>
      </c>
      <c r="C20" s="260"/>
      <c r="D20" s="224"/>
      <c r="E20" s="224"/>
      <c r="F20" s="224"/>
      <c r="G20" s="306"/>
      <c r="H20" s="97" t="e">
        <f>IF(I20="-","-",#REF!)</f>
        <v>#REF!</v>
      </c>
      <c r="I20" s="98" t="e">
        <f>IF(#REF!="","-",#REF!)</f>
        <v>#REF!</v>
      </c>
      <c r="J20" s="99" t="e">
        <f>IF(#REF!="","-",#REF!)</f>
        <v>#REF!</v>
      </c>
    </row>
    <row r="21" spans="1:11" s="102" customFormat="1" ht="28.5" customHeight="1" x14ac:dyDescent="0.3">
      <c r="A21" s="101">
        <v>12</v>
      </c>
      <c r="B21" s="255" t="str">
        <f>IFERROR(VLOOKUP($C21,Nachschlagen!$B$2:$C$75,2, FALSE),"-")</f>
        <v>-</v>
      </c>
      <c r="C21" s="260"/>
      <c r="D21" s="224"/>
      <c r="E21" s="224"/>
      <c r="F21" s="224"/>
      <c r="G21" s="306"/>
      <c r="H21" s="97" t="e">
        <f>IF(I21="-","-",#REF!)</f>
        <v>#REF!</v>
      </c>
      <c r="I21" s="98" t="e">
        <f>IF(#REF!="","-",#REF!)</f>
        <v>#REF!</v>
      </c>
      <c r="J21" s="99" t="e">
        <f>IF(#REF!="","-",#REF!)</f>
        <v>#REF!</v>
      </c>
    </row>
    <row r="22" spans="1:11" s="102" customFormat="1" ht="28.5" customHeight="1" x14ac:dyDescent="0.3">
      <c r="A22" s="88">
        <v>13</v>
      </c>
      <c r="B22" s="255" t="str">
        <f>IFERROR(VLOOKUP($C22,Nachschlagen!$B$2:$C$75,2, FALSE),"-")</f>
        <v>-</v>
      </c>
      <c r="C22" s="260"/>
      <c r="D22" s="224"/>
      <c r="E22" s="224"/>
      <c r="F22" s="224"/>
      <c r="G22" s="306"/>
      <c r="H22" s="97" t="e">
        <f>IF(I22="-","-",#REF!)</f>
        <v>#REF!</v>
      </c>
      <c r="I22" s="98" t="e">
        <f>IF(#REF!="","-",#REF!)</f>
        <v>#REF!</v>
      </c>
      <c r="J22" s="99" t="e">
        <f>IF(#REF!="","-",#REF!)</f>
        <v>#REF!</v>
      </c>
    </row>
    <row r="23" spans="1:11" s="102" customFormat="1" ht="28.5" customHeight="1" x14ac:dyDescent="0.3">
      <c r="A23" s="101">
        <v>14</v>
      </c>
      <c r="B23" s="255" t="str">
        <f>IFERROR(VLOOKUP($C23,Nachschlagen!$B$2:$C$75,2, FALSE),"-")</f>
        <v>-</v>
      </c>
      <c r="C23" s="260"/>
      <c r="D23" s="224"/>
      <c r="E23" s="224"/>
      <c r="F23" s="224"/>
      <c r="G23" s="306"/>
      <c r="H23" s="97" t="e">
        <f>IF(I23="-","-",#REF!)</f>
        <v>#REF!</v>
      </c>
      <c r="I23" s="98" t="e">
        <f>IF(#REF!="","-",#REF!)</f>
        <v>#REF!</v>
      </c>
      <c r="J23" s="99" t="e">
        <f>IF(#REF!="","-",#REF!)</f>
        <v>#REF!</v>
      </c>
    </row>
    <row r="24" spans="1:11" s="102" customFormat="1" ht="28.5" customHeight="1" x14ac:dyDescent="0.3">
      <c r="A24" s="88">
        <v>15</v>
      </c>
      <c r="B24" s="255" t="str">
        <f>IFERROR(VLOOKUP($C24,Nachschlagen!$B$2:$C$75,2, FALSE),"-")</f>
        <v>-</v>
      </c>
      <c r="C24" s="260"/>
      <c r="D24" s="224"/>
      <c r="E24" s="224"/>
      <c r="F24" s="224"/>
      <c r="G24" s="306"/>
      <c r="H24" s="97" t="e">
        <f>IF(I24="-","-",#REF!)</f>
        <v>#REF!</v>
      </c>
      <c r="I24" s="98" t="e">
        <f>IF(#REF!="","-",#REF!)</f>
        <v>#REF!</v>
      </c>
      <c r="J24" s="99" t="e">
        <f>IF(#REF!="","-",#REF!)</f>
        <v>#REF!</v>
      </c>
    </row>
    <row r="25" spans="1:11" s="102" customFormat="1" ht="28.5" customHeight="1" x14ac:dyDescent="0.3">
      <c r="A25" s="101">
        <v>16</v>
      </c>
      <c r="B25" s="255" t="str">
        <f>IFERROR(VLOOKUP($C25,Nachschlagen!$B$2:$C$75,2, FALSE),"-")</f>
        <v>-</v>
      </c>
      <c r="C25" s="260"/>
      <c r="D25" s="224"/>
      <c r="E25" s="224"/>
      <c r="F25" s="224"/>
      <c r="G25" s="306"/>
      <c r="H25" s="97" t="e">
        <f>IF(I25="-","-",#REF!)</f>
        <v>#REF!</v>
      </c>
      <c r="I25" s="98" t="e">
        <f>IF(#REF!="","-",#REF!)</f>
        <v>#REF!</v>
      </c>
      <c r="J25" s="99" t="e">
        <f>IF(#REF!="","-",#REF!)</f>
        <v>#REF!</v>
      </c>
    </row>
    <row r="26" spans="1:11" s="102" customFormat="1" ht="28.5" customHeight="1" x14ac:dyDescent="0.3">
      <c r="A26" s="88">
        <v>17</v>
      </c>
      <c r="B26" s="255" t="str">
        <f>IFERROR(VLOOKUP($C26,Nachschlagen!$B$2:$C$75,2, FALSE),"-")</f>
        <v>-</v>
      </c>
      <c r="C26" s="260"/>
      <c r="D26" s="224"/>
      <c r="E26" s="224"/>
      <c r="F26" s="224"/>
      <c r="G26" s="306"/>
      <c r="H26" s="97" t="e">
        <f>IF(I26="-","-",#REF!)</f>
        <v>#REF!</v>
      </c>
      <c r="I26" s="98" t="e">
        <f>IF(#REF!="","-",#REF!)</f>
        <v>#REF!</v>
      </c>
      <c r="J26" s="99" t="e">
        <f>IF(#REF!="","-",#REF!)</f>
        <v>#REF!</v>
      </c>
    </row>
    <row r="27" spans="1:11" s="102" customFormat="1" ht="28.5" customHeight="1" x14ac:dyDescent="0.3">
      <c r="A27" s="101">
        <v>18</v>
      </c>
      <c r="B27" s="255" t="str">
        <f>IFERROR(VLOOKUP($C27,Nachschlagen!$B$2:$C$75,2, FALSE),"-")</f>
        <v>-</v>
      </c>
      <c r="C27" s="260"/>
      <c r="D27" s="224"/>
      <c r="E27" s="224"/>
      <c r="F27" s="224"/>
      <c r="G27" s="306"/>
      <c r="H27" s="97" t="e">
        <f>IF(I27="-","-",#REF!)</f>
        <v>#REF!</v>
      </c>
      <c r="I27" s="98" t="e">
        <f>IF(#REF!="","-",#REF!)</f>
        <v>#REF!</v>
      </c>
      <c r="J27" s="99" t="e">
        <f>IF(#REF!="","-",#REF!)</f>
        <v>#REF!</v>
      </c>
    </row>
    <row r="28" spans="1:11" s="102" customFormat="1" ht="28.5" customHeight="1" x14ac:dyDescent="0.3">
      <c r="A28" s="88">
        <v>19</v>
      </c>
      <c r="B28" s="255" t="str">
        <f>IFERROR(VLOOKUP($C28,Nachschlagen!$B$2:$C$75,2, FALSE),"-")</f>
        <v>-</v>
      </c>
      <c r="C28" s="260"/>
      <c r="D28" s="224"/>
      <c r="E28" s="224"/>
      <c r="F28" s="224"/>
      <c r="G28" s="306"/>
      <c r="H28" s="97" t="e">
        <f>IF(I28="-","-",#REF!)</f>
        <v>#REF!</v>
      </c>
      <c r="I28" s="98" t="e">
        <f>IF(#REF!="","-",#REF!)</f>
        <v>#REF!</v>
      </c>
      <c r="J28" s="99" t="e">
        <f>IF(#REF!="","-",#REF!)</f>
        <v>#REF!</v>
      </c>
    </row>
    <row r="29" spans="1:11" s="102" customFormat="1" ht="28.5" customHeight="1" x14ac:dyDescent="0.3">
      <c r="A29" s="101">
        <v>20</v>
      </c>
      <c r="B29" s="255" t="str">
        <f>IFERROR(VLOOKUP($C29,Nachschlagen!$B$2:$C$75,2, FALSE),"-")</f>
        <v>-</v>
      </c>
      <c r="C29" s="260"/>
      <c r="D29" s="224"/>
      <c r="E29" s="224"/>
      <c r="F29" s="224"/>
      <c r="G29" s="306"/>
      <c r="H29" s="97" t="e">
        <f>IF(I29="-","-",#REF!)</f>
        <v>#REF!</v>
      </c>
      <c r="I29" s="98" t="e">
        <f>IF(#REF!="","-",#REF!)</f>
        <v>#REF!</v>
      </c>
      <c r="J29" s="99" t="e">
        <f>IF(#REF!="","-",#REF!)</f>
        <v>#REF!</v>
      </c>
    </row>
    <row r="30" spans="1:11" s="50" customFormat="1" ht="28.5" customHeight="1" x14ac:dyDescent="0.3">
      <c r="A30" s="88">
        <v>21</v>
      </c>
      <c r="B30" s="255" t="str">
        <f>IFERROR(VLOOKUP($C30,Nachschlagen!$B$2:$C$75,2, FALSE),"-")</f>
        <v>-</v>
      </c>
      <c r="C30" s="260"/>
      <c r="D30" s="224"/>
      <c r="E30" s="224"/>
      <c r="F30" s="224"/>
      <c r="G30" s="306"/>
      <c r="H30" s="47" t="e">
        <f>IF(J30="-","-",#REF!)</f>
        <v>#REF!</v>
      </c>
      <c r="I30" s="47" t="e">
        <f>IF(J30="-","-",#REF!)</f>
        <v>#REF!</v>
      </c>
      <c r="J30" s="48" t="e">
        <f>IF(#REF!="","-",#REF!)</f>
        <v>#REF!</v>
      </c>
      <c r="K30" s="49" t="e">
        <f>IF(#REF!="","-",#REF!)</f>
        <v>#REF!</v>
      </c>
    </row>
    <row r="31" spans="1:11" s="50" customFormat="1" ht="28.5" customHeight="1" x14ac:dyDescent="0.3">
      <c r="A31" s="101">
        <v>22</v>
      </c>
      <c r="B31" s="255" t="str">
        <f>IFERROR(VLOOKUP($C31,Nachschlagen!$B$2:$C$75,2, FALSE),"-")</f>
        <v>-</v>
      </c>
      <c r="C31" s="260"/>
      <c r="D31" s="224"/>
      <c r="E31" s="224"/>
      <c r="F31" s="224"/>
      <c r="G31" s="306"/>
      <c r="H31" s="47" t="e">
        <f>IF(J31="-","-",#REF!)</f>
        <v>#REF!</v>
      </c>
      <c r="I31" s="47" t="e">
        <f>IF(J31="-","-",#REF!)</f>
        <v>#REF!</v>
      </c>
      <c r="J31" s="48" t="e">
        <f>IF(#REF!="","-",#REF!)</f>
        <v>#REF!</v>
      </c>
      <c r="K31" s="49" t="e">
        <f>IF(#REF!="","-",#REF!)</f>
        <v>#REF!</v>
      </c>
    </row>
    <row r="32" spans="1:11" s="50" customFormat="1" ht="28.5" customHeight="1" x14ac:dyDescent="0.3">
      <c r="A32" s="88">
        <v>23</v>
      </c>
      <c r="B32" s="255" t="str">
        <f>IFERROR(VLOOKUP($C32,Nachschlagen!$B$2:$C$75,2, FALSE),"-")</f>
        <v>-</v>
      </c>
      <c r="C32" s="260"/>
      <c r="D32" s="224"/>
      <c r="E32" s="224"/>
      <c r="F32" s="224"/>
      <c r="G32" s="306"/>
      <c r="H32" s="47" t="e">
        <f>IF(J32="-","-",#REF!)</f>
        <v>#REF!</v>
      </c>
      <c r="I32" s="47" t="e">
        <f>IF(J32="-","-",#REF!)</f>
        <v>#REF!</v>
      </c>
      <c r="J32" s="48" t="e">
        <f>IF(#REF!="","-",#REF!)</f>
        <v>#REF!</v>
      </c>
      <c r="K32" s="49" t="e">
        <f>IF(#REF!="","-",#REF!)</f>
        <v>#REF!</v>
      </c>
    </row>
    <row r="33" spans="1:11" s="50" customFormat="1" ht="28.5" customHeight="1" x14ac:dyDescent="0.3">
      <c r="A33" s="101">
        <v>24</v>
      </c>
      <c r="B33" s="255" t="str">
        <f>IFERROR(VLOOKUP($C33,Nachschlagen!$B$2:$C$75,2, FALSE),"-")</f>
        <v>-</v>
      </c>
      <c r="C33" s="260"/>
      <c r="D33" s="224"/>
      <c r="E33" s="224"/>
      <c r="F33" s="224"/>
      <c r="G33" s="306"/>
      <c r="H33" s="47" t="e">
        <f>IF(J33="-","-",#REF!)</f>
        <v>#REF!</v>
      </c>
      <c r="I33" s="47" t="e">
        <f>IF(J33="-","-",#REF!)</f>
        <v>#REF!</v>
      </c>
      <c r="J33" s="48" t="e">
        <f>IF(#REF!="","-",#REF!)</f>
        <v>#REF!</v>
      </c>
      <c r="K33" s="49" t="e">
        <f>IF(#REF!="","-",#REF!)</f>
        <v>#REF!</v>
      </c>
    </row>
    <row r="34" spans="1:11" s="50" customFormat="1" ht="28.5" customHeight="1" x14ac:dyDescent="0.3">
      <c r="A34" s="88">
        <v>25</v>
      </c>
      <c r="B34" s="255" t="str">
        <f>IFERROR(VLOOKUP($C34,Nachschlagen!$B$2:$C$75,2, FALSE),"-")</f>
        <v>-</v>
      </c>
      <c r="C34" s="260"/>
      <c r="D34" s="224"/>
      <c r="E34" s="224"/>
      <c r="F34" s="224"/>
      <c r="G34" s="306"/>
      <c r="H34" s="47" t="e">
        <f>IF(J34="-","-",#REF!)</f>
        <v>#REF!</v>
      </c>
      <c r="I34" s="47" t="e">
        <f>IF(J34="-","-",#REF!)</f>
        <v>#REF!</v>
      </c>
      <c r="J34" s="48" t="e">
        <f>IF(#REF!="","-",#REF!)</f>
        <v>#REF!</v>
      </c>
      <c r="K34" s="49" t="e">
        <f>IF(#REF!="","-",#REF!)</f>
        <v>#REF!</v>
      </c>
    </row>
    <row r="35" spans="1:11" s="50" customFormat="1" ht="28.5" customHeight="1" x14ac:dyDescent="0.3">
      <c r="A35" s="101">
        <v>26</v>
      </c>
      <c r="B35" s="255" t="str">
        <f>IFERROR(VLOOKUP($C35,Nachschlagen!$B$2:$C$75,2, FALSE),"-")</f>
        <v>-</v>
      </c>
      <c r="C35" s="260"/>
      <c r="D35" s="224"/>
      <c r="E35" s="224"/>
      <c r="F35" s="224"/>
      <c r="G35" s="306"/>
      <c r="H35" s="47" t="e">
        <f>IF(J35="-","-",#REF!)</f>
        <v>#REF!</v>
      </c>
      <c r="I35" s="47" t="e">
        <f>IF(J35="-","-",#REF!)</f>
        <v>#REF!</v>
      </c>
      <c r="J35" s="48" t="e">
        <f>IF(#REF!="","-",#REF!)</f>
        <v>#REF!</v>
      </c>
      <c r="K35" s="49" t="e">
        <f>IF(#REF!="","-",#REF!)</f>
        <v>#REF!</v>
      </c>
    </row>
    <row r="36" spans="1:11" s="50" customFormat="1" ht="28.5" customHeight="1" x14ac:dyDescent="0.3">
      <c r="A36" s="88">
        <v>27</v>
      </c>
      <c r="B36" s="255" t="str">
        <f>IFERROR(VLOOKUP($C36,Nachschlagen!$B$2:$C$75,2, FALSE),"-")</f>
        <v>-</v>
      </c>
      <c r="C36" s="260"/>
      <c r="D36" s="224"/>
      <c r="E36" s="224"/>
      <c r="F36" s="224"/>
      <c r="G36" s="306"/>
      <c r="H36" s="47" t="e">
        <f>IF(J36="-","-",#REF!)</f>
        <v>#REF!</v>
      </c>
      <c r="I36" s="47" t="e">
        <f>IF(J36="-","-",#REF!)</f>
        <v>#REF!</v>
      </c>
      <c r="J36" s="48" t="e">
        <f>IF(#REF!="","-",#REF!)</f>
        <v>#REF!</v>
      </c>
      <c r="K36" s="49" t="e">
        <f>IF(#REF!="","-",#REF!)</f>
        <v>#REF!</v>
      </c>
    </row>
    <row r="37" spans="1:11" s="50" customFormat="1" ht="28.5" customHeight="1" x14ac:dyDescent="0.3">
      <c r="A37" s="101">
        <v>28</v>
      </c>
      <c r="B37" s="255" t="str">
        <f>IFERROR(VLOOKUP($C37,Nachschlagen!$B$2:$C$75,2, FALSE),"-")</f>
        <v>-</v>
      </c>
      <c r="C37" s="260"/>
      <c r="D37" s="224"/>
      <c r="E37" s="224"/>
      <c r="F37" s="224"/>
      <c r="G37" s="306"/>
      <c r="H37" s="47" t="e">
        <f>IF(J37="-","-",#REF!)</f>
        <v>#REF!</v>
      </c>
      <c r="I37" s="47" t="e">
        <f>IF(J37="-","-",#REF!)</f>
        <v>#REF!</v>
      </c>
      <c r="J37" s="48" t="e">
        <f>IF(#REF!="","-",#REF!)</f>
        <v>#REF!</v>
      </c>
      <c r="K37" s="49" t="e">
        <f>IF(#REF!="","-",#REF!)</f>
        <v>#REF!</v>
      </c>
    </row>
    <row r="38" spans="1:11" s="50" customFormat="1" ht="28.5" customHeight="1" x14ac:dyDescent="0.3">
      <c r="A38" s="88">
        <v>29</v>
      </c>
      <c r="B38" s="255" t="str">
        <f>IFERROR(VLOOKUP($C38,Nachschlagen!$B$2:$C$75,2, FALSE),"-")</f>
        <v>-</v>
      </c>
      <c r="C38" s="260"/>
      <c r="D38" s="224"/>
      <c r="E38" s="224"/>
      <c r="F38" s="224"/>
      <c r="G38" s="306"/>
      <c r="H38" s="47" t="e">
        <f>IF(J38="-","-",#REF!)</f>
        <v>#REF!</v>
      </c>
      <c r="I38" s="47" t="e">
        <f>IF(J38="-","-",#REF!)</f>
        <v>#REF!</v>
      </c>
      <c r="J38" s="48" t="e">
        <f>IF(#REF!="","-",#REF!)</f>
        <v>#REF!</v>
      </c>
      <c r="K38" s="49" t="e">
        <f>IF(#REF!="","-",#REF!)</f>
        <v>#REF!</v>
      </c>
    </row>
    <row r="39" spans="1:11" s="50" customFormat="1" ht="28.5" customHeight="1" x14ac:dyDescent="0.3">
      <c r="A39" s="101">
        <v>30</v>
      </c>
      <c r="B39" s="255" t="str">
        <f>IFERROR(VLOOKUP($C39,Nachschlagen!$B$2:$C$75,2, FALSE),"-")</f>
        <v>-</v>
      </c>
      <c r="C39" s="260"/>
      <c r="D39" s="224"/>
      <c r="E39" s="224"/>
      <c r="F39" s="224"/>
      <c r="G39" s="306"/>
      <c r="H39" s="47" t="e">
        <f>IF(J39="-","-",#REF!)</f>
        <v>#REF!</v>
      </c>
      <c r="I39" s="47" t="e">
        <f>IF(J39="-","-",#REF!)</f>
        <v>#REF!</v>
      </c>
      <c r="J39" s="48" t="e">
        <f>IF(#REF!="","-",#REF!)</f>
        <v>#REF!</v>
      </c>
      <c r="K39" s="49" t="e">
        <f>IF(#REF!="","-",#REF!)</f>
        <v>#REF!</v>
      </c>
    </row>
    <row r="40" spans="1:11" s="50" customFormat="1" ht="28.5" customHeight="1" x14ac:dyDescent="0.3">
      <c r="A40" s="88">
        <v>31</v>
      </c>
      <c r="B40" s="255" t="str">
        <f>IFERROR(VLOOKUP($C40,Nachschlagen!$B$2:$C$75,2, FALSE),"-")</f>
        <v>-</v>
      </c>
      <c r="C40" s="260"/>
      <c r="D40" s="224"/>
      <c r="E40" s="224"/>
      <c r="F40" s="224"/>
      <c r="G40" s="306"/>
      <c r="H40" s="47" t="e">
        <f>IF(J40="-","-",#REF!)</f>
        <v>#REF!</v>
      </c>
      <c r="I40" s="47" t="e">
        <f>IF(J40="-","-",#REF!)</f>
        <v>#REF!</v>
      </c>
      <c r="J40" s="48" t="e">
        <f>IF(#REF!="","-",#REF!)</f>
        <v>#REF!</v>
      </c>
      <c r="K40" s="49" t="e">
        <f>IF(#REF!="","-",#REF!)</f>
        <v>#REF!</v>
      </c>
    </row>
    <row r="41" spans="1:11" s="50" customFormat="1" ht="28.5" customHeight="1" x14ac:dyDescent="0.3">
      <c r="A41" s="101">
        <v>32</v>
      </c>
      <c r="B41" s="255" t="str">
        <f>IFERROR(VLOOKUP($C41,Nachschlagen!$B$2:$C$75,2, FALSE),"-")</f>
        <v>-</v>
      </c>
      <c r="C41" s="260"/>
      <c r="D41" s="224"/>
      <c r="E41" s="224"/>
      <c r="F41" s="224"/>
      <c r="G41" s="306"/>
      <c r="H41" s="47" t="e">
        <f>IF(J41="-","-",#REF!)</f>
        <v>#REF!</v>
      </c>
      <c r="I41" s="47" t="e">
        <f>IF(J41="-","-",#REF!)</f>
        <v>#REF!</v>
      </c>
      <c r="J41" s="48" t="e">
        <f>IF(#REF!="","-",#REF!)</f>
        <v>#REF!</v>
      </c>
      <c r="K41" s="49" t="e">
        <f>IF(#REF!="","-",#REF!)</f>
        <v>#REF!</v>
      </c>
    </row>
    <row r="42" spans="1:11" s="50" customFormat="1" ht="28.5" customHeight="1" x14ac:dyDescent="0.3">
      <c r="A42" s="88">
        <v>33</v>
      </c>
      <c r="B42" s="255" t="str">
        <f>IFERROR(VLOOKUP($C42,Nachschlagen!$B$2:$C$75,2, FALSE),"-")</f>
        <v>-</v>
      </c>
      <c r="C42" s="260"/>
      <c r="D42" s="224"/>
      <c r="E42" s="224"/>
      <c r="F42" s="224"/>
      <c r="G42" s="306"/>
      <c r="H42" s="47" t="e">
        <f>IF(J42="-","-",#REF!)</f>
        <v>#REF!</v>
      </c>
      <c r="I42" s="47" t="e">
        <f>IF(J42="-","-",#REF!)</f>
        <v>#REF!</v>
      </c>
      <c r="J42" s="48" t="e">
        <f>IF(#REF!="","-",#REF!)</f>
        <v>#REF!</v>
      </c>
      <c r="K42" s="49" t="e">
        <f>IF(#REF!="","-",#REF!)</f>
        <v>#REF!</v>
      </c>
    </row>
    <row r="43" spans="1:11" s="50" customFormat="1" ht="28.5" customHeight="1" x14ac:dyDescent="0.3">
      <c r="A43" s="101">
        <v>34</v>
      </c>
      <c r="B43" s="255" t="str">
        <f>IFERROR(VLOOKUP($C43,Nachschlagen!$B$2:$C$75,2, FALSE),"-")</f>
        <v>-</v>
      </c>
      <c r="C43" s="260"/>
      <c r="D43" s="224"/>
      <c r="E43" s="224"/>
      <c r="F43" s="224"/>
      <c r="G43" s="306"/>
      <c r="H43" s="47" t="e">
        <f>IF(J43="-","-",#REF!)</f>
        <v>#REF!</v>
      </c>
      <c r="I43" s="47" t="e">
        <f>IF(J43="-","-",#REF!)</f>
        <v>#REF!</v>
      </c>
      <c r="J43" s="48" t="e">
        <f>IF(#REF!="","-",#REF!)</f>
        <v>#REF!</v>
      </c>
      <c r="K43" s="49" t="e">
        <f>IF(#REF!="","-",#REF!)</f>
        <v>#REF!</v>
      </c>
    </row>
    <row r="44" spans="1:11" s="50" customFormat="1" ht="28.5" customHeight="1" x14ac:dyDescent="0.3">
      <c r="A44" s="88">
        <v>35</v>
      </c>
      <c r="B44" s="255" t="str">
        <f>IFERROR(VLOOKUP($C44,Nachschlagen!$B$2:$C$75,2, FALSE),"-")</f>
        <v>-</v>
      </c>
      <c r="C44" s="260"/>
      <c r="D44" s="224"/>
      <c r="E44" s="224"/>
      <c r="F44" s="224"/>
      <c r="G44" s="306"/>
      <c r="H44" s="47" t="e">
        <f>IF(J44="-","-",#REF!)</f>
        <v>#REF!</v>
      </c>
      <c r="I44" s="47" t="e">
        <f>IF(J44="-","-",#REF!)</f>
        <v>#REF!</v>
      </c>
      <c r="J44" s="48" t="e">
        <f>IF(#REF!="","-",#REF!)</f>
        <v>#REF!</v>
      </c>
      <c r="K44" s="49" t="e">
        <f>IF(#REF!="","-",#REF!)</f>
        <v>#REF!</v>
      </c>
    </row>
    <row r="45" spans="1:11" s="50" customFormat="1" ht="28.5" customHeight="1" x14ac:dyDescent="0.3">
      <c r="A45" s="101">
        <v>36</v>
      </c>
      <c r="B45" s="255" t="str">
        <f>IFERROR(VLOOKUP($C45,Nachschlagen!$B$2:$C$75,2, FALSE),"-")</f>
        <v>-</v>
      </c>
      <c r="C45" s="260"/>
      <c r="D45" s="224"/>
      <c r="E45" s="224"/>
      <c r="F45" s="224"/>
      <c r="G45" s="306"/>
      <c r="H45" s="47" t="e">
        <f>IF(J45="-","-",#REF!)</f>
        <v>#REF!</v>
      </c>
      <c r="I45" s="47" t="e">
        <f>IF(J45="-","-",#REF!)</f>
        <v>#REF!</v>
      </c>
      <c r="J45" s="48" t="e">
        <f>IF(#REF!="","-",#REF!)</f>
        <v>#REF!</v>
      </c>
      <c r="K45" s="49" t="e">
        <f>IF(#REF!="","-",#REF!)</f>
        <v>#REF!</v>
      </c>
    </row>
    <row r="46" spans="1:11" s="50" customFormat="1" ht="28.5" customHeight="1" x14ac:dyDescent="0.3">
      <c r="A46" s="88">
        <v>37</v>
      </c>
      <c r="B46" s="255" t="str">
        <f>IFERROR(VLOOKUP($C46,Nachschlagen!$B$2:$C$75,2, FALSE),"-")</f>
        <v>-</v>
      </c>
      <c r="C46" s="260"/>
      <c r="D46" s="224"/>
      <c r="E46" s="224"/>
      <c r="F46" s="224"/>
      <c r="G46" s="306"/>
      <c r="H46" s="47" t="e">
        <f>IF(J46="-","-",#REF!)</f>
        <v>#REF!</v>
      </c>
      <c r="I46" s="47" t="e">
        <f>IF(J46="-","-",#REF!)</f>
        <v>#REF!</v>
      </c>
      <c r="J46" s="48" t="e">
        <f>IF(#REF!="","-",#REF!)</f>
        <v>#REF!</v>
      </c>
      <c r="K46" s="49" t="e">
        <f>IF(#REF!="","-",#REF!)</f>
        <v>#REF!</v>
      </c>
    </row>
    <row r="47" spans="1:11" s="50" customFormat="1" ht="28.5" customHeight="1" x14ac:dyDescent="0.3">
      <c r="A47" s="101">
        <v>38</v>
      </c>
      <c r="B47" s="255" t="str">
        <f>IFERROR(VLOOKUP($C47,Nachschlagen!$B$2:$C$75,2, FALSE),"-")</f>
        <v>-</v>
      </c>
      <c r="C47" s="260"/>
      <c r="D47" s="224"/>
      <c r="E47" s="224"/>
      <c r="F47" s="224"/>
      <c r="G47" s="306"/>
      <c r="H47" s="47" t="e">
        <f>IF(J47="-","-",#REF!)</f>
        <v>#REF!</v>
      </c>
      <c r="I47" s="47" t="e">
        <f>IF(J47="-","-",#REF!)</f>
        <v>#REF!</v>
      </c>
      <c r="J47" s="48" t="e">
        <f>IF(#REF!="","-",#REF!)</f>
        <v>#REF!</v>
      </c>
      <c r="K47" s="49" t="e">
        <f>IF(#REF!="","-",#REF!)</f>
        <v>#REF!</v>
      </c>
    </row>
    <row r="48" spans="1:11" s="50" customFormat="1" ht="28.5" customHeight="1" x14ac:dyDescent="0.3">
      <c r="A48" s="88">
        <v>39</v>
      </c>
      <c r="B48" s="255" t="str">
        <f>IFERROR(VLOOKUP($C48,Nachschlagen!$B$2:$C$75,2, FALSE),"-")</f>
        <v>-</v>
      </c>
      <c r="C48" s="260"/>
      <c r="D48" s="224"/>
      <c r="E48" s="224"/>
      <c r="F48" s="224"/>
      <c r="G48" s="306"/>
      <c r="H48" s="47" t="e">
        <f>IF(J48="-","-",#REF!)</f>
        <v>#REF!</v>
      </c>
      <c r="I48" s="47" t="e">
        <f>IF(J48="-","-",#REF!)</f>
        <v>#REF!</v>
      </c>
      <c r="J48" s="48" t="e">
        <f>IF(#REF!="","-",#REF!)</f>
        <v>#REF!</v>
      </c>
      <c r="K48" s="49" t="e">
        <f>IF(#REF!="","-",#REF!)</f>
        <v>#REF!</v>
      </c>
    </row>
    <row r="49" spans="1:11" s="50" customFormat="1" ht="28.5" customHeight="1" x14ac:dyDescent="0.3">
      <c r="A49" s="101">
        <v>40</v>
      </c>
      <c r="B49" s="255" t="str">
        <f>IFERROR(VLOOKUP($C49,Nachschlagen!$B$2:$C$75,2, FALSE),"-")</f>
        <v>-</v>
      </c>
      <c r="C49" s="260"/>
      <c r="D49" s="224"/>
      <c r="E49" s="224"/>
      <c r="F49" s="224"/>
      <c r="G49" s="306"/>
      <c r="H49" s="47" t="e">
        <f>IF(J49="-","-",#REF!)</f>
        <v>#REF!</v>
      </c>
      <c r="I49" s="47" t="e">
        <f>IF(J49="-","-",#REF!)</f>
        <v>#REF!</v>
      </c>
      <c r="J49" s="48" t="e">
        <f>IF(#REF!="","-",#REF!)</f>
        <v>#REF!</v>
      </c>
      <c r="K49" s="49" t="e">
        <f>IF(#REF!="","-",#REF!)</f>
        <v>#REF!</v>
      </c>
    </row>
    <row r="50" spans="1:11" s="50" customFormat="1" ht="28.5" customHeight="1" x14ac:dyDescent="0.3">
      <c r="A50" s="88">
        <v>41</v>
      </c>
      <c r="B50" s="255" t="str">
        <f>IFERROR(VLOOKUP($C50,Nachschlagen!$B$2:$C$75,2, FALSE),"-")</f>
        <v>-</v>
      </c>
      <c r="C50" s="260"/>
      <c r="D50" s="224"/>
      <c r="E50" s="224"/>
      <c r="F50" s="224"/>
      <c r="G50" s="306"/>
      <c r="H50" s="47" t="e">
        <f>IF(J50="-","-",#REF!)</f>
        <v>#REF!</v>
      </c>
      <c r="I50" s="47" t="e">
        <f>IF(J50="-","-",#REF!)</f>
        <v>#REF!</v>
      </c>
      <c r="J50" s="48" t="e">
        <f>IF(#REF!="","-",#REF!)</f>
        <v>#REF!</v>
      </c>
      <c r="K50" s="49" t="e">
        <f>IF(#REF!="","-",#REF!)</f>
        <v>#REF!</v>
      </c>
    </row>
    <row r="51" spans="1:11" s="50" customFormat="1" ht="28.5" customHeight="1" x14ac:dyDescent="0.3">
      <c r="A51" s="101">
        <v>42</v>
      </c>
      <c r="B51" s="255" t="str">
        <f>IFERROR(VLOOKUP($C51,Nachschlagen!$B$2:$C$75,2, FALSE),"-")</f>
        <v>-</v>
      </c>
      <c r="C51" s="260"/>
      <c r="D51" s="224"/>
      <c r="E51" s="224"/>
      <c r="F51" s="224"/>
      <c r="G51" s="306"/>
      <c r="H51" s="47" t="e">
        <f>IF(J51="-","-",#REF!)</f>
        <v>#REF!</v>
      </c>
      <c r="I51" s="47" t="e">
        <f>IF(J51="-","-",#REF!)</f>
        <v>#REF!</v>
      </c>
      <c r="J51" s="48" t="e">
        <f>IF(#REF!="","-",#REF!)</f>
        <v>#REF!</v>
      </c>
      <c r="K51" s="49" t="e">
        <f>IF(#REF!="","-",#REF!)</f>
        <v>#REF!</v>
      </c>
    </row>
    <row r="52" spans="1:11" s="50" customFormat="1" ht="28.5" customHeight="1" x14ac:dyDescent="0.3">
      <c r="A52" s="88">
        <v>43</v>
      </c>
      <c r="B52" s="255" t="str">
        <f>IFERROR(VLOOKUP($C52,Nachschlagen!$B$2:$C$75,2, FALSE),"-")</f>
        <v>-</v>
      </c>
      <c r="C52" s="260"/>
      <c r="D52" s="224"/>
      <c r="E52" s="224"/>
      <c r="F52" s="224"/>
      <c r="G52" s="306"/>
      <c r="H52" s="47" t="e">
        <f>IF(J52="-","-",#REF!)</f>
        <v>#REF!</v>
      </c>
      <c r="I52" s="47" t="e">
        <f>IF(J52="-","-",#REF!)</f>
        <v>#REF!</v>
      </c>
      <c r="J52" s="48" t="e">
        <f>IF(#REF!="","-",#REF!)</f>
        <v>#REF!</v>
      </c>
      <c r="K52" s="49" t="e">
        <f>IF(#REF!="","-",#REF!)</f>
        <v>#REF!</v>
      </c>
    </row>
    <row r="53" spans="1:11" s="50" customFormat="1" ht="28.5" customHeight="1" x14ac:dyDescent="0.3">
      <c r="A53" s="101">
        <v>44</v>
      </c>
      <c r="B53" s="255" t="str">
        <f>IFERROR(VLOOKUP($C53,Nachschlagen!$B$2:$C$75,2, FALSE),"-")</f>
        <v>-</v>
      </c>
      <c r="C53" s="260"/>
      <c r="D53" s="224"/>
      <c r="E53" s="224"/>
      <c r="F53" s="224"/>
      <c r="G53" s="306"/>
      <c r="H53" s="47" t="e">
        <f>IF(J53="-","-",#REF!)</f>
        <v>#REF!</v>
      </c>
      <c r="I53" s="47" t="e">
        <f>IF(J53="-","-",#REF!)</f>
        <v>#REF!</v>
      </c>
      <c r="J53" s="48" t="e">
        <f>IF(#REF!="","-",#REF!)</f>
        <v>#REF!</v>
      </c>
      <c r="K53" s="49" t="e">
        <f>IF(#REF!="","-",#REF!)</f>
        <v>#REF!</v>
      </c>
    </row>
    <row r="54" spans="1:11" s="50" customFormat="1" ht="28.5" customHeight="1" x14ac:dyDescent="0.3">
      <c r="A54" s="88">
        <v>45</v>
      </c>
      <c r="B54" s="255" t="str">
        <f>IFERROR(VLOOKUP($C54,Nachschlagen!$B$2:$C$75,2, FALSE),"-")</f>
        <v>-</v>
      </c>
      <c r="C54" s="260"/>
      <c r="D54" s="224"/>
      <c r="E54" s="224"/>
      <c r="F54" s="224"/>
      <c r="G54" s="306"/>
      <c r="H54" s="47" t="e">
        <f>IF(J54="-","-",#REF!)</f>
        <v>#REF!</v>
      </c>
      <c r="I54" s="47" t="e">
        <f>IF(J54="-","-",#REF!)</f>
        <v>#REF!</v>
      </c>
      <c r="J54" s="48" t="e">
        <f>IF(#REF!="","-",#REF!)</f>
        <v>#REF!</v>
      </c>
      <c r="K54" s="49" t="e">
        <f>IF(#REF!="","-",#REF!)</f>
        <v>#REF!</v>
      </c>
    </row>
    <row r="55" spans="1:11" s="50" customFormat="1" ht="28.5" customHeight="1" x14ac:dyDescent="0.3">
      <c r="A55" s="101">
        <v>46</v>
      </c>
      <c r="B55" s="255" t="str">
        <f>IFERROR(VLOOKUP($C55,Nachschlagen!$B$2:$C$75,2, FALSE),"-")</f>
        <v>-</v>
      </c>
      <c r="C55" s="260"/>
      <c r="D55" s="224"/>
      <c r="E55" s="224"/>
      <c r="F55" s="224"/>
      <c r="G55" s="306"/>
      <c r="H55" s="47" t="e">
        <f>IF(J55="-","-",#REF!)</f>
        <v>#REF!</v>
      </c>
      <c r="I55" s="47" t="e">
        <f>IF(J55="-","-",#REF!)</f>
        <v>#REF!</v>
      </c>
      <c r="J55" s="48" t="e">
        <f>IF(#REF!="","-",#REF!)</f>
        <v>#REF!</v>
      </c>
      <c r="K55" s="49" t="e">
        <f>IF(#REF!="","-",#REF!)</f>
        <v>#REF!</v>
      </c>
    </row>
    <row r="56" spans="1:11" s="50" customFormat="1" ht="28.5" customHeight="1" x14ac:dyDescent="0.3">
      <c r="A56" s="88">
        <v>47</v>
      </c>
      <c r="B56" s="255" t="str">
        <f>IFERROR(VLOOKUP($C56,Nachschlagen!$B$2:$C$75,2, FALSE),"-")</f>
        <v>-</v>
      </c>
      <c r="C56" s="260"/>
      <c r="D56" s="224"/>
      <c r="E56" s="224"/>
      <c r="F56" s="224"/>
      <c r="G56" s="306"/>
      <c r="H56" s="47" t="e">
        <f>IF(J56="-","-",#REF!)</f>
        <v>#REF!</v>
      </c>
      <c r="I56" s="47" t="e">
        <f>IF(J56="-","-",#REF!)</f>
        <v>#REF!</v>
      </c>
      <c r="J56" s="48" t="e">
        <f>IF(#REF!="","-",#REF!)</f>
        <v>#REF!</v>
      </c>
      <c r="K56" s="49" t="e">
        <f>IF(#REF!="","-",#REF!)</f>
        <v>#REF!</v>
      </c>
    </row>
    <row r="57" spans="1:11" s="50" customFormat="1" ht="28.5" customHeight="1" x14ac:dyDescent="0.3">
      <c r="A57" s="101">
        <v>48</v>
      </c>
      <c r="B57" s="255" t="str">
        <f>IFERROR(VLOOKUP($C57,Nachschlagen!$B$2:$C$75,2, FALSE),"-")</f>
        <v>-</v>
      </c>
      <c r="C57" s="260"/>
      <c r="D57" s="224"/>
      <c r="E57" s="224"/>
      <c r="F57" s="224"/>
      <c r="G57" s="306"/>
      <c r="H57" s="47" t="e">
        <f>IF(J57="-","-",#REF!)</f>
        <v>#REF!</v>
      </c>
      <c r="I57" s="47" t="e">
        <f>IF(J57="-","-",#REF!)</f>
        <v>#REF!</v>
      </c>
      <c r="J57" s="48" t="e">
        <f>IF(#REF!="","-",#REF!)</f>
        <v>#REF!</v>
      </c>
      <c r="K57" s="49" t="e">
        <f>IF(#REF!="","-",#REF!)</f>
        <v>#REF!</v>
      </c>
    </row>
    <row r="58" spans="1:11" s="50" customFormat="1" ht="28.5" customHeight="1" x14ac:dyDescent="0.3">
      <c r="A58" s="88">
        <v>49</v>
      </c>
      <c r="B58" s="255" t="str">
        <f>IFERROR(VLOOKUP($C58,Nachschlagen!$B$2:$C$75,2, FALSE),"-")</f>
        <v>-</v>
      </c>
      <c r="C58" s="260"/>
      <c r="D58" s="224"/>
      <c r="E58" s="224"/>
      <c r="F58" s="224"/>
      <c r="G58" s="306"/>
      <c r="H58" s="47" t="e">
        <f>IF(J58="-","-",#REF!)</f>
        <v>#REF!</v>
      </c>
      <c r="I58" s="47" t="e">
        <f>IF(J58="-","-",#REF!)</f>
        <v>#REF!</v>
      </c>
      <c r="J58" s="48" t="e">
        <f>IF(#REF!="","-",#REF!)</f>
        <v>#REF!</v>
      </c>
      <c r="K58" s="49" t="e">
        <f>IF(#REF!="","-",#REF!)</f>
        <v>#REF!</v>
      </c>
    </row>
    <row r="59" spans="1:11" s="50" customFormat="1" ht="28.5" customHeight="1" x14ac:dyDescent="0.3">
      <c r="A59" s="101">
        <v>50</v>
      </c>
      <c r="B59" s="255" t="str">
        <f>IFERROR(VLOOKUP($C59,Nachschlagen!$B$2:$C$75,2, FALSE),"-")</f>
        <v>-</v>
      </c>
      <c r="C59" s="260"/>
      <c r="D59" s="224"/>
      <c r="E59" s="224"/>
      <c r="F59" s="224"/>
      <c r="G59" s="306"/>
      <c r="H59" s="47" t="e">
        <f>IF(J59="-","-",#REF!)</f>
        <v>#REF!</v>
      </c>
      <c r="I59" s="47" t="e">
        <f>IF(J59="-","-",#REF!)</f>
        <v>#REF!</v>
      </c>
      <c r="J59" s="48" t="e">
        <f>IF(#REF!="","-",#REF!)</f>
        <v>#REF!</v>
      </c>
      <c r="K59" s="49" t="e">
        <f>IF(#REF!="","-",#REF!)</f>
        <v>#REF!</v>
      </c>
    </row>
    <row r="60" spans="1:11" s="50" customFormat="1" ht="28.5" customHeight="1" x14ac:dyDescent="0.3">
      <c r="A60" s="101">
        <v>51</v>
      </c>
      <c r="B60" s="255" t="str">
        <f>IFERROR(VLOOKUP($C60,Nachschlagen!$B$2:$C$75,2, FALSE),"-")</f>
        <v>-</v>
      </c>
      <c r="C60" s="260"/>
      <c r="D60" s="224"/>
      <c r="E60" s="224"/>
      <c r="F60" s="224"/>
      <c r="G60" s="306"/>
      <c r="H60" s="47"/>
      <c r="I60" s="47"/>
      <c r="J60" s="48"/>
      <c r="K60" s="49"/>
    </row>
    <row r="61" spans="1:11" s="50" customFormat="1" ht="28.5" customHeight="1" x14ac:dyDescent="0.3">
      <c r="A61" s="88">
        <v>52</v>
      </c>
      <c r="B61" s="255" t="str">
        <f>IFERROR(VLOOKUP($C61,Nachschlagen!$B$2:$C$75,2, FALSE),"-")</f>
        <v>-</v>
      </c>
      <c r="C61" s="260"/>
      <c r="D61" s="224"/>
      <c r="E61" s="224"/>
      <c r="F61" s="224"/>
      <c r="G61" s="306"/>
      <c r="H61" s="47"/>
      <c r="I61" s="47"/>
      <c r="J61" s="48"/>
      <c r="K61" s="49"/>
    </row>
    <row r="62" spans="1:11" s="50" customFormat="1" ht="28.5" customHeight="1" x14ac:dyDescent="0.3">
      <c r="A62" s="101">
        <v>53</v>
      </c>
      <c r="B62" s="255" t="str">
        <f>IFERROR(VLOOKUP($C62,Nachschlagen!$B$2:$C$75,2, FALSE),"-")</f>
        <v>-</v>
      </c>
      <c r="C62" s="260"/>
      <c r="D62" s="224"/>
      <c r="E62" s="224"/>
      <c r="F62" s="224"/>
      <c r="G62" s="306"/>
      <c r="H62" s="47"/>
      <c r="I62" s="47"/>
      <c r="J62" s="48"/>
      <c r="K62" s="49"/>
    </row>
    <row r="63" spans="1:11" s="50" customFormat="1" ht="28.5" customHeight="1" x14ac:dyDescent="0.3">
      <c r="A63" s="88">
        <v>54</v>
      </c>
      <c r="B63" s="255" t="str">
        <f>IFERROR(VLOOKUP($C63,Nachschlagen!$B$2:$C$75,2, FALSE),"-")</f>
        <v>-</v>
      </c>
      <c r="C63" s="260"/>
      <c r="D63" s="224"/>
      <c r="E63" s="224"/>
      <c r="F63" s="224"/>
      <c r="G63" s="306"/>
      <c r="H63" s="47"/>
      <c r="I63" s="47"/>
      <c r="J63" s="48"/>
      <c r="K63" s="49"/>
    </row>
    <row r="64" spans="1:11" s="50" customFormat="1" ht="28.5" customHeight="1" x14ac:dyDescent="0.3">
      <c r="A64" s="101">
        <v>55</v>
      </c>
      <c r="B64" s="255" t="str">
        <f>IFERROR(VLOOKUP($C64,Nachschlagen!$B$2:$C$75,2, FALSE),"-")</f>
        <v>-</v>
      </c>
      <c r="C64" s="260"/>
      <c r="D64" s="224"/>
      <c r="E64" s="224"/>
      <c r="F64" s="224"/>
      <c r="G64" s="306"/>
      <c r="H64" s="47"/>
      <c r="I64" s="47"/>
      <c r="J64" s="48"/>
      <c r="K64" s="49"/>
    </row>
    <row r="65" spans="1:11" s="50" customFormat="1" ht="28.5" customHeight="1" x14ac:dyDescent="0.3">
      <c r="A65" s="88">
        <v>56</v>
      </c>
      <c r="B65" s="255" t="str">
        <f>IFERROR(VLOOKUP($C65,Nachschlagen!$B$2:$C$75,2, FALSE),"-")</f>
        <v>-</v>
      </c>
      <c r="C65" s="260"/>
      <c r="D65" s="224"/>
      <c r="E65" s="224"/>
      <c r="F65" s="224"/>
      <c r="G65" s="306"/>
      <c r="H65" s="47"/>
      <c r="I65" s="47"/>
      <c r="J65" s="48"/>
      <c r="K65" s="49"/>
    </row>
    <row r="66" spans="1:11" s="50" customFormat="1" ht="28.5" customHeight="1" x14ac:dyDescent="0.3">
      <c r="A66" s="101">
        <v>57</v>
      </c>
      <c r="B66" s="255" t="str">
        <f>IFERROR(VLOOKUP($C66,Nachschlagen!$B$2:$C$75,2, FALSE),"-")</f>
        <v>-</v>
      </c>
      <c r="C66" s="260"/>
      <c r="D66" s="224"/>
      <c r="E66" s="224"/>
      <c r="F66" s="224"/>
      <c r="G66" s="306"/>
      <c r="H66" s="47"/>
      <c r="I66" s="47"/>
      <c r="J66" s="48"/>
      <c r="K66" s="49"/>
    </row>
    <row r="67" spans="1:11" s="50" customFormat="1" ht="28.5" customHeight="1" x14ac:dyDescent="0.3">
      <c r="A67" s="88">
        <v>58</v>
      </c>
      <c r="B67" s="255" t="str">
        <f>IFERROR(VLOOKUP($C67,Nachschlagen!$B$2:$C$75,2, FALSE),"-")</f>
        <v>-</v>
      </c>
      <c r="C67" s="260"/>
      <c r="D67" s="224"/>
      <c r="E67" s="224"/>
      <c r="F67" s="224"/>
      <c r="G67" s="306"/>
      <c r="H67" s="47"/>
      <c r="I67" s="47"/>
      <c r="J67" s="48"/>
      <c r="K67" s="49"/>
    </row>
    <row r="68" spans="1:11" s="50" customFormat="1" ht="28.5" customHeight="1" x14ac:dyDescent="0.3">
      <c r="A68" s="101">
        <v>59</v>
      </c>
      <c r="B68" s="255" t="str">
        <f>IFERROR(VLOOKUP($C68,Nachschlagen!$B$2:$C$75,2, FALSE),"-")</f>
        <v>-</v>
      </c>
      <c r="C68" s="260"/>
      <c r="D68" s="224"/>
      <c r="E68" s="224"/>
      <c r="F68" s="224"/>
      <c r="G68" s="306"/>
      <c r="H68" s="47"/>
      <c r="I68" s="47"/>
      <c r="J68" s="48"/>
      <c r="K68" s="49"/>
    </row>
    <row r="69" spans="1:11" s="50" customFormat="1" ht="28.5" customHeight="1" x14ac:dyDescent="0.3">
      <c r="A69" s="88">
        <v>60</v>
      </c>
      <c r="B69" s="255" t="str">
        <f>IFERROR(VLOOKUP($C69,Nachschlagen!$B$2:$C$75,2, FALSE),"-")</f>
        <v>-</v>
      </c>
      <c r="C69" s="260"/>
      <c r="D69" s="224"/>
      <c r="E69" s="224"/>
      <c r="F69" s="224"/>
      <c r="G69" s="306"/>
      <c r="H69" s="47"/>
      <c r="I69" s="47"/>
      <c r="J69" s="48"/>
      <c r="K69" s="49"/>
    </row>
    <row r="70" spans="1:11" s="50" customFormat="1" ht="28.5" customHeight="1" x14ac:dyDescent="0.3">
      <c r="A70" s="101">
        <v>61</v>
      </c>
      <c r="B70" s="255" t="str">
        <f>IFERROR(VLOOKUP($C70,Nachschlagen!$B$2:$C$75,2, FALSE),"-")</f>
        <v>-</v>
      </c>
      <c r="C70" s="260"/>
      <c r="D70" s="224"/>
      <c r="E70" s="224"/>
      <c r="F70" s="224"/>
      <c r="G70" s="306"/>
      <c r="H70" s="47"/>
      <c r="I70" s="47"/>
      <c r="J70" s="48"/>
      <c r="K70" s="49"/>
    </row>
    <row r="71" spans="1:11" s="50" customFormat="1" ht="28.5" customHeight="1" x14ac:dyDescent="0.3">
      <c r="A71" s="88">
        <v>62</v>
      </c>
      <c r="B71" s="255" t="str">
        <f>IFERROR(VLOOKUP($C71,Nachschlagen!$B$2:$C$75,2, FALSE),"-")</f>
        <v>-</v>
      </c>
      <c r="C71" s="260"/>
      <c r="D71" s="224"/>
      <c r="E71" s="224"/>
      <c r="F71" s="224"/>
      <c r="G71" s="306"/>
      <c r="H71" s="47"/>
      <c r="I71" s="47"/>
      <c r="J71" s="48"/>
      <c r="K71" s="49"/>
    </row>
    <row r="72" spans="1:11" s="50" customFormat="1" ht="28.5" customHeight="1" x14ac:dyDescent="0.3">
      <c r="A72" s="101">
        <v>63</v>
      </c>
      <c r="B72" s="255" t="str">
        <f>IFERROR(VLOOKUP($C72,Nachschlagen!$B$2:$C$75,2, FALSE),"-")</f>
        <v>-</v>
      </c>
      <c r="C72" s="260"/>
      <c r="D72" s="224"/>
      <c r="E72" s="224"/>
      <c r="F72" s="224"/>
      <c r="G72" s="306"/>
      <c r="H72" s="47"/>
      <c r="I72" s="47"/>
      <c r="J72" s="48"/>
      <c r="K72" s="49"/>
    </row>
    <row r="73" spans="1:11" s="50" customFormat="1" ht="28.5" customHeight="1" x14ac:dyDescent="0.3">
      <c r="A73" s="88">
        <v>64</v>
      </c>
      <c r="B73" s="255" t="str">
        <f>IFERROR(VLOOKUP($C73,Nachschlagen!$B$2:$C$75,2, FALSE),"-")</f>
        <v>-</v>
      </c>
      <c r="C73" s="260"/>
      <c r="D73" s="224"/>
      <c r="E73" s="224"/>
      <c r="F73" s="224"/>
      <c r="G73" s="306"/>
      <c r="H73" s="47"/>
      <c r="I73" s="47"/>
      <c r="J73" s="48"/>
      <c r="K73" s="49"/>
    </row>
    <row r="74" spans="1:11" s="50" customFormat="1" ht="28.5" customHeight="1" x14ac:dyDescent="0.3">
      <c r="A74" s="101">
        <v>65</v>
      </c>
      <c r="B74" s="255" t="str">
        <f>IFERROR(VLOOKUP($C74,Nachschlagen!$B$2:$C$75,2, FALSE),"-")</f>
        <v>-</v>
      </c>
      <c r="C74" s="260"/>
      <c r="D74" s="224"/>
      <c r="E74" s="224"/>
      <c r="F74" s="224"/>
      <c r="G74" s="306"/>
      <c r="H74" s="47"/>
      <c r="I74" s="47"/>
      <c r="J74" s="48"/>
      <c r="K74" s="49"/>
    </row>
    <row r="75" spans="1:11" s="50" customFormat="1" ht="28.5" customHeight="1" x14ac:dyDescent="0.3">
      <c r="A75" s="88">
        <v>66</v>
      </c>
      <c r="B75" s="255" t="str">
        <f>IFERROR(VLOOKUP($C75,Nachschlagen!$B$2:$C$75,2, FALSE),"-")</f>
        <v>-</v>
      </c>
      <c r="C75" s="260"/>
      <c r="D75" s="224"/>
      <c r="E75" s="224"/>
      <c r="F75" s="224"/>
      <c r="G75" s="306"/>
      <c r="H75" s="47"/>
      <c r="I75" s="47"/>
      <c r="J75" s="48"/>
      <c r="K75" s="49"/>
    </row>
    <row r="76" spans="1:11" s="50" customFormat="1" ht="28.5" customHeight="1" x14ac:dyDescent="0.3">
      <c r="A76" s="101">
        <v>67</v>
      </c>
      <c r="B76" s="255" t="str">
        <f>IFERROR(VLOOKUP($C76,Nachschlagen!$B$2:$C$75,2, FALSE),"-")</f>
        <v>-</v>
      </c>
      <c r="C76" s="260"/>
      <c r="D76" s="224"/>
      <c r="E76" s="224"/>
      <c r="F76" s="224"/>
      <c r="G76" s="306"/>
      <c r="H76" s="47"/>
      <c r="I76" s="47"/>
      <c r="J76" s="48"/>
      <c r="K76" s="49"/>
    </row>
    <row r="77" spans="1:11" s="50" customFormat="1" ht="28.5" customHeight="1" x14ac:dyDescent="0.3">
      <c r="A77" s="88">
        <v>68</v>
      </c>
      <c r="B77" s="255" t="str">
        <f>IFERROR(VLOOKUP($C77,Nachschlagen!$B$2:$C$75,2, FALSE),"-")</f>
        <v>-</v>
      </c>
      <c r="C77" s="260"/>
      <c r="D77" s="224"/>
      <c r="E77" s="224"/>
      <c r="F77" s="224"/>
      <c r="G77" s="306"/>
      <c r="H77" s="47"/>
      <c r="I77" s="47"/>
      <c r="J77" s="48"/>
      <c r="K77" s="49"/>
    </row>
    <row r="78" spans="1:11" s="50" customFormat="1" ht="28.5" customHeight="1" x14ac:dyDescent="0.3">
      <c r="A78" s="101">
        <v>69</v>
      </c>
      <c r="B78" s="255" t="str">
        <f>IFERROR(VLOOKUP($C78,Nachschlagen!$B$2:$C$75,2, FALSE),"-")</f>
        <v>-</v>
      </c>
      <c r="C78" s="260"/>
      <c r="D78" s="224"/>
      <c r="E78" s="224"/>
      <c r="F78" s="224"/>
      <c r="G78" s="306"/>
      <c r="H78" s="47"/>
      <c r="I78" s="47"/>
      <c r="J78" s="48"/>
      <c r="K78" s="49"/>
    </row>
    <row r="79" spans="1:11" s="50" customFormat="1" ht="28.5" customHeight="1" x14ac:dyDescent="0.3">
      <c r="A79" s="88">
        <v>70</v>
      </c>
      <c r="B79" s="255" t="str">
        <f>IFERROR(VLOOKUP($C79,Nachschlagen!$B$2:$C$75,2, FALSE),"-")</f>
        <v>-</v>
      </c>
      <c r="C79" s="260"/>
      <c r="D79" s="224"/>
      <c r="E79" s="224"/>
      <c r="F79" s="224"/>
      <c r="G79" s="306"/>
      <c r="H79" s="47"/>
      <c r="I79" s="47"/>
      <c r="J79" s="48"/>
      <c r="K79" s="49"/>
    </row>
    <row r="80" spans="1:11" s="50" customFormat="1" ht="28.5" customHeight="1" x14ac:dyDescent="0.3">
      <c r="A80" s="101">
        <v>71</v>
      </c>
      <c r="B80" s="255" t="str">
        <f>IFERROR(VLOOKUP($C80,Nachschlagen!$B$2:$C$75,2, FALSE),"-")</f>
        <v>-</v>
      </c>
      <c r="C80" s="260"/>
      <c r="D80" s="224"/>
      <c r="E80" s="224"/>
      <c r="F80" s="224"/>
      <c r="G80" s="306"/>
      <c r="H80" s="47"/>
      <c r="I80" s="47"/>
      <c r="J80" s="48"/>
      <c r="K80" s="49"/>
    </row>
    <row r="81" spans="1:11" s="50" customFormat="1" ht="28.5" customHeight="1" x14ac:dyDescent="0.3">
      <c r="A81" s="88">
        <v>72</v>
      </c>
      <c r="B81" s="255" t="str">
        <f>IFERROR(VLOOKUP($C81,Nachschlagen!$B$2:$C$75,2, FALSE),"-")</f>
        <v>-</v>
      </c>
      <c r="C81" s="260"/>
      <c r="D81" s="224"/>
      <c r="E81" s="224"/>
      <c r="F81" s="224"/>
      <c r="G81" s="306"/>
      <c r="H81" s="47"/>
      <c r="I81" s="47"/>
      <c r="J81" s="48"/>
      <c r="K81" s="49"/>
    </row>
    <row r="82" spans="1:11" s="50" customFormat="1" ht="28.5" customHeight="1" x14ac:dyDescent="0.3">
      <c r="A82" s="101">
        <v>73</v>
      </c>
      <c r="B82" s="255" t="str">
        <f>IFERROR(VLOOKUP($C82,Nachschlagen!$B$2:$C$75,2, FALSE),"-")</f>
        <v>-</v>
      </c>
      <c r="C82" s="260"/>
      <c r="D82" s="224"/>
      <c r="E82" s="224"/>
      <c r="F82" s="224"/>
      <c r="G82" s="306"/>
      <c r="H82" s="47"/>
      <c r="I82" s="47"/>
      <c r="J82" s="48"/>
      <c r="K82" s="49"/>
    </row>
    <row r="83" spans="1:11" s="50" customFormat="1" ht="28.5" customHeight="1" x14ac:dyDescent="0.3">
      <c r="A83" s="88">
        <v>74</v>
      </c>
      <c r="B83" s="255" t="str">
        <f>IFERROR(VLOOKUP($C83,Nachschlagen!$B$2:$C$75,2, FALSE),"-")</f>
        <v>-</v>
      </c>
      <c r="C83" s="260"/>
      <c r="D83" s="224"/>
      <c r="E83" s="224"/>
      <c r="F83" s="224"/>
      <c r="G83" s="306"/>
      <c r="H83" s="47"/>
      <c r="I83" s="47"/>
      <c r="J83" s="48"/>
      <c r="K83" s="49"/>
    </row>
    <row r="84" spans="1:11" s="50" customFormat="1" ht="28.5" customHeight="1" x14ac:dyDescent="0.3">
      <c r="A84" s="101">
        <v>75</v>
      </c>
      <c r="B84" s="255" t="str">
        <f>IFERROR(VLOOKUP($C84,Nachschlagen!$B$2:$C$75,2, FALSE),"-")</f>
        <v>-</v>
      </c>
      <c r="C84" s="260"/>
      <c r="D84" s="224"/>
      <c r="E84" s="224"/>
      <c r="F84" s="224"/>
      <c r="G84" s="306"/>
      <c r="H84" s="47"/>
      <c r="I84" s="47"/>
      <c r="J84" s="48"/>
      <c r="K84" s="49"/>
    </row>
    <row r="85" spans="1:11" ht="28.5" hidden="1" customHeight="1" x14ac:dyDescent="0.25">
      <c r="A85" s="101">
        <v>76</v>
      </c>
      <c r="B85" s="255" t="str">
        <f>IFERROR(VLOOKUP($C85,Nachschlagen!$B$2:$C$75,2, FALSE),"-")</f>
        <v>-</v>
      </c>
      <c r="C85" s="260"/>
      <c r="D85" s="224"/>
      <c r="E85" s="224"/>
      <c r="F85" s="224"/>
      <c r="G85" s="306"/>
    </row>
    <row r="86" spans="1:11" ht="28.5" hidden="1" customHeight="1" x14ac:dyDescent="0.25">
      <c r="A86" s="101">
        <v>77</v>
      </c>
      <c r="B86" s="255" t="str">
        <f>IFERROR(VLOOKUP($C86,Nachschlagen!$B$2:$C$75,2, FALSE),"-")</f>
        <v>-</v>
      </c>
      <c r="C86" s="260"/>
      <c r="D86" s="224"/>
      <c r="E86" s="224"/>
      <c r="F86" s="224"/>
      <c r="G86" s="306"/>
    </row>
    <row r="87" spans="1:11" ht="28.5" hidden="1" customHeight="1" x14ac:dyDescent="0.25">
      <c r="A87" s="101">
        <v>78</v>
      </c>
      <c r="B87" s="255" t="str">
        <f>IFERROR(VLOOKUP($C87,Nachschlagen!$B$2:$C$75,2, FALSE),"-")</f>
        <v>-</v>
      </c>
      <c r="C87" s="260"/>
      <c r="D87" s="224"/>
      <c r="E87" s="224"/>
      <c r="F87" s="224"/>
      <c r="G87" s="306"/>
    </row>
    <row r="88" spans="1:11" ht="28.5" hidden="1" customHeight="1" x14ac:dyDescent="0.25">
      <c r="A88" s="101">
        <v>79</v>
      </c>
      <c r="B88" s="255" t="str">
        <f>IFERROR(VLOOKUP($C88,Nachschlagen!$B$2:$C$75,2, FALSE),"-")</f>
        <v>-</v>
      </c>
      <c r="C88" s="260"/>
      <c r="D88" s="224"/>
      <c r="E88" s="224"/>
      <c r="F88" s="224"/>
      <c r="G88" s="306"/>
    </row>
    <row r="89" spans="1:11" ht="28.5" hidden="1" customHeight="1" x14ac:dyDescent="0.25">
      <c r="A89" s="101">
        <v>80</v>
      </c>
      <c r="B89" s="255" t="str">
        <f>IFERROR(VLOOKUP($C89,Nachschlagen!$B$2:$C$75,2, FALSE),"-")</f>
        <v>-</v>
      </c>
      <c r="C89" s="260"/>
      <c r="D89" s="224"/>
      <c r="E89" s="224"/>
      <c r="F89" s="224"/>
      <c r="G89" s="306"/>
    </row>
    <row r="90" spans="1:11" ht="28.5" hidden="1" customHeight="1" x14ac:dyDescent="0.25">
      <c r="A90" s="101">
        <v>81</v>
      </c>
      <c r="B90" s="255" t="str">
        <f>IFERROR(VLOOKUP($C90,Nachschlagen!$B$2:$C$75,2, FALSE),"-")</f>
        <v>-</v>
      </c>
      <c r="C90" s="260"/>
      <c r="D90" s="224"/>
      <c r="E90" s="224"/>
      <c r="F90" s="224"/>
      <c r="G90" s="306"/>
    </row>
    <row r="91" spans="1:11" ht="28.5" hidden="1" customHeight="1" x14ac:dyDescent="0.25">
      <c r="A91" s="101">
        <v>82</v>
      </c>
      <c r="B91" s="255" t="str">
        <f>IFERROR(VLOOKUP($C91,Nachschlagen!$B$2:$C$75,2, FALSE),"-")</f>
        <v>-</v>
      </c>
      <c r="C91" s="260"/>
      <c r="D91" s="224"/>
      <c r="E91" s="224"/>
      <c r="F91" s="224"/>
      <c r="G91" s="306"/>
    </row>
    <row r="92" spans="1:11" ht="28.5" hidden="1" customHeight="1" x14ac:dyDescent="0.25">
      <c r="A92" s="101">
        <v>83</v>
      </c>
      <c r="B92" s="255" t="str">
        <f>IFERROR(VLOOKUP($C92,Nachschlagen!$B$2:$C$75,2, FALSE),"-")</f>
        <v>-</v>
      </c>
      <c r="C92" s="260"/>
      <c r="D92" s="224"/>
      <c r="E92" s="224"/>
      <c r="F92" s="224"/>
      <c r="G92" s="306"/>
    </row>
    <row r="93" spans="1:11" ht="28.5" hidden="1" customHeight="1" x14ac:dyDescent="0.25">
      <c r="A93" s="101">
        <v>84</v>
      </c>
      <c r="B93" s="255" t="str">
        <f>IFERROR(VLOOKUP($C93,Nachschlagen!$B$2:$C$75,2, FALSE),"-")</f>
        <v>-</v>
      </c>
      <c r="C93" s="260"/>
      <c r="D93" s="224"/>
      <c r="E93" s="224"/>
      <c r="F93" s="224"/>
      <c r="G93" s="306"/>
    </row>
    <row r="94" spans="1:11" ht="28.5" hidden="1" customHeight="1" x14ac:dyDescent="0.25">
      <c r="A94" s="101">
        <v>85</v>
      </c>
      <c r="B94" s="255" t="str">
        <f>IFERROR(VLOOKUP($C94,Nachschlagen!$B$2:$C$75,2, FALSE),"-")</f>
        <v>-</v>
      </c>
      <c r="C94" s="260"/>
      <c r="D94" s="224"/>
      <c r="E94" s="224"/>
      <c r="F94" s="224"/>
      <c r="G94" s="306"/>
    </row>
    <row r="95" spans="1:11" ht="28.5" hidden="1" customHeight="1" x14ac:dyDescent="0.25">
      <c r="A95" s="101">
        <v>86</v>
      </c>
      <c r="B95" s="255" t="str">
        <f>IFERROR(VLOOKUP($C95,Nachschlagen!$B$2:$C$75,2, FALSE),"-")</f>
        <v>-</v>
      </c>
      <c r="C95" s="260"/>
      <c r="D95" s="224"/>
      <c r="E95" s="224"/>
      <c r="F95" s="224"/>
      <c r="G95" s="306"/>
    </row>
    <row r="96" spans="1:11" ht="28.5" hidden="1" customHeight="1" x14ac:dyDescent="0.25">
      <c r="A96" s="101">
        <v>87</v>
      </c>
      <c r="B96" s="255" t="str">
        <f>IFERROR(VLOOKUP($C96,Nachschlagen!$B$2:$C$75,2, FALSE),"-")</f>
        <v>-</v>
      </c>
      <c r="C96" s="260"/>
      <c r="D96" s="224"/>
      <c r="E96" s="224"/>
      <c r="F96" s="224"/>
      <c r="G96" s="306"/>
    </row>
    <row r="97" spans="1:7" ht="28.5" hidden="1" customHeight="1" x14ac:dyDescent="0.25">
      <c r="A97" s="101">
        <v>88</v>
      </c>
      <c r="B97" s="255" t="str">
        <f>IFERROR(VLOOKUP($C97,Nachschlagen!$B$2:$C$75,2, FALSE),"-")</f>
        <v>-</v>
      </c>
      <c r="C97" s="260"/>
      <c r="D97" s="224"/>
      <c r="E97" s="224"/>
      <c r="F97" s="224"/>
      <c r="G97" s="306"/>
    </row>
    <row r="98" spans="1:7" ht="28.5" hidden="1" customHeight="1" x14ac:dyDescent="0.25">
      <c r="A98" s="101">
        <v>89</v>
      </c>
      <c r="B98" s="255" t="str">
        <f>IFERROR(VLOOKUP($C98,Nachschlagen!$B$2:$C$75,2, FALSE),"-")</f>
        <v>-</v>
      </c>
      <c r="C98" s="260"/>
      <c r="D98" s="224"/>
      <c r="E98" s="224"/>
      <c r="F98" s="224"/>
      <c r="G98" s="306"/>
    </row>
    <row r="99" spans="1:7" ht="28.5" hidden="1" customHeight="1" x14ac:dyDescent="0.25">
      <c r="A99" s="101">
        <v>90</v>
      </c>
      <c r="B99" s="255" t="str">
        <f>IFERROR(VLOOKUP($C99,Nachschlagen!$B$2:$C$75,2, FALSE),"-")</f>
        <v>-</v>
      </c>
      <c r="C99" s="260"/>
      <c r="D99" s="224"/>
      <c r="E99" s="224"/>
      <c r="F99" s="224"/>
      <c r="G99" s="306"/>
    </row>
    <row r="100" spans="1:7" ht="28.5" hidden="1" customHeight="1" x14ac:dyDescent="0.25">
      <c r="A100" s="101">
        <v>91</v>
      </c>
      <c r="B100" s="255" t="str">
        <f>IFERROR(VLOOKUP($C100,Nachschlagen!$B$2:$C$75,2, FALSE),"-")</f>
        <v>-</v>
      </c>
      <c r="C100" s="260"/>
      <c r="D100" s="224"/>
      <c r="E100" s="224"/>
      <c r="F100" s="224"/>
      <c r="G100" s="306"/>
    </row>
    <row r="101" spans="1:7" ht="28.5" hidden="1" customHeight="1" x14ac:dyDescent="0.25">
      <c r="A101" s="101">
        <v>92</v>
      </c>
      <c r="B101" s="255" t="str">
        <f>IFERROR(VLOOKUP($C101,Nachschlagen!$B$2:$C$75,2, FALSE),"-")</f>
        <v>-</v>
      </c>
      <c r="C101" s="260"/>
      <c r="D101" s="224"/>
      <c r="E101" s="224"/>
      <c r="F101" s="224"/>
      <c r="G101" s="306"/>
    </row>
    <row r="102" spans="1:7" ht="28.5" hidden="1" customHeight="1" x14ac:dyDescent="0.25">
      <c r="A102" s="101">
        <v>93</v>
      </c>
      <c r="B102" s="255" t="str">
        <f>IFERROR(VLOOKUP($C102,Nachschlagen!$B$2:$C$75,2, FALSE),"-")</f>
        <v>-</v>
      </c>
      <c r="C102" s="260"/>
      <c r="D102" s="224"/>
      <c r="E102" s="224"/>
      <c r="F102" s="224"/>
      <c r="G102" s="306"/>
    </row>
    <row r="103" spans="1:7" ht="28.5" hidden="1" customHeight="1" x14ac:dyDescent="0.25">
      <c r="A103" s="101">
        <v>94</v>
      </c>
      <c r="B103" s="255" t="str">
        <f>IFERROR(VLOOKUP($C103,Nachschlagen!$B$2:$C$75,2, FALSE),"-")</f>
        <v>-</v>
      </c>
      <c r="C103" s="260"/>
      <c r="D103" s="224"/>
      <c r="E103" s="224"/>
      <c r="F103" s="224"/>
      <c r="G103" s="306"/>
    </row>
    <row r="104" spans="1:7" ht="28.5" hidden="1" customHeight="1" x14ac:dyDescent="0.25">
      <c r="A104" s="101">
        <v>95</v>
      </c>
      <c r="B104" s="255" t="str">
        <f>IFERROR(VLOOKUP($C104,Nachschlagen!$B$2:$C$75,2, FALSE),"-")</f>
        <v>-</v>
      </c>
      <c r="C104" s="260"/>
      <c r="D104" s="224"/>
      <c r="E104" s="224"/>
      <c r="F104" s="224"/>
      <c r="G104" s="306"/>
    </row>
    <row r="105" spans="1:7" ht="28.5" hidden="1" customHeight="1" x14ac:dyDescent="0.25">
      <c r="A105" s="101">
        <v>96</v>
      </c>
      <c r="B105" s="255" t="str">
        <f>IFERROR(VLOOKUP($C105,Nachschlagen!$B$2:$C$75,2, FALSE),"-")</f>
        <v>-</v>
      </c>
      <c r="C105" s="260"/>
      <c r="D105" s="224"/>
      <c r="E105" s="224"/>
      <c r="F105" s="224"/>
      <c r="G105" s="306"/>
    </row>
    <row r="106" spans="1:7" ht="28.5" hidden="1" customHeight="1" x14ac:dyDescent="0.25">
      <c r="A106" s="101">
        <v>97</v>
      </c>
      <c r="B106" s="255" t="str">
        <f>IFERROR(VLOOKUP($C106,Nachschlagen!$B$2:$C$75,2, FALSE),"-")</f>
        <v>-</v>
      </c>
      <c r="C106" s="260"/>
      <c r="D106" s="224"/>
      <c r="E106" s="224"/>
      <c r="F106" s="224"/>
      <c r="G106" s="306"/>
    </row>
    <row r="107" spans="1:7" ht="28.5" hidden="1" customHeight="1" x14ac:dyDescent="0.25">
      <c r="A107" s="101">
        <v>98</v>
      </c>
      <c r="B107" s="255" t="str">
        <f>IFERROR(VLOOKUP($C107,Nachschlagen!$B$2:$C$75,2, FALSE),"-")</f>
        <v>-</v>
      </c>
      <c r="C107" s="260"/>
      <c r="D107" s="224"/>
      <c r="E107" s="224"/>
      <c r="F107" s="224"/>
      <c r="G107" s="306"/>
    </row>
    <row r="108" spans="1:7" ht="28.5" hidden="1" customHeight="1" x14ac:dyDescent="0.25">
      <c r="A108" s="101">
        <v>99</v>
      </c>
      <c r="B108" s="255" t="str">
        <f>IFERROR(VLOOKUP($C108,Nachschlagen!$B$2:$C$75,2, FALSE),"-")</f>
        <v>-</v>
      </c>
      <c r="C108" s="260"/>
      <c r="D108" s="224"/>
      <c r="E108" s="224"/>
      <c r="F108" s="224"/>
      <c r="G108" s="306"/>
    </row>
    <row r="109" spans="1:7" ht="28.5" hidden="1" customHeight="1" x14ac:dyDescent="0.25">
      <c r="A109" s="101">
        <v>100</v>
      </c>
      <c r="B109" s="255" t="str">
        <f>IFERROR(VLOOKUP($C109,Nachschlagen!$B$2:$C$75,2, FALSE),"-")</f>
        <v>-</v>
      </c>
      <c r="C109" s="260"/>
      <c r="D109" s="224"/>
      <c r="E109" s="224"/>
      <c r="F109" s="224"/>
      <c r="G109" s="306"/>
    </row>
    <row r="110" spans="1:7" ht="28.5" hidden="1" customHeight="1" x14ac:dyDescent="0.25">
      <c r="A110" s="101">
        <v>101</v>
      </c>
      <c r="B110" s="255" t="str">
        <f>IFERROR(VLOOKUP($C110,Nachschlagen!$B$2:$C$75,2, FALSE),"-")</f>
        <v>-</v>
      </c>
      <c r="C110" s="260"/>
      <c r="D110" s="224"/>
      <c r="E110" s="224"/>
      <c r="F110" s="224"/>
      <c r="G110" s="306"/>
    </row>
    <row r="111" spans="1:7" ht="28.5" hidden="1" customHeight="1" x14ac:dyDescent="0.25">
      <c r="A111" s="101">
        <v>102</v>
      </c>
      <c r="B111" s="255" t="str">
        <f>IFERROR(VLOOKUP($C111,Nachschlagen!$B$2:$C$75,2, FALSE),"-")</f>
        <v>-</v>
      </c>
      <c r="C111" s="260"/>
      <c r="D111" s="224"/>
      <c r="E111" s="224"/>
      <c r="F111" s="224"/>
      <c r="G111" s="306"/>
    </row>
    <row r="112" spans="1:7" ht="28.5" hidden="1" customHeight="1" x14ac:dyDescent="0.25">
      <c r="A112" s="101">
        <v>103</v>
      </c>
      <c r="B112" s="255" t="str">
        <f>IFERROR(VLOOKUP($C112,Nachschlagen!$B$2:$C$75,2, FALSE),"-")</f>
        <v>-</v>
      </c>
      <c r="C112" s="260"/>
      <c r="D112" s="224"/>
      <c r="E112" s="224"/>
      <c r="F112" s="224"/>
      <c r="G112" s="306"/>
    </row>
    <row r="113" spans="1:7" ht="28.5" hidden="1" customHeight="1" x14ac:dyDescent="0.25">
      <c r="A113" s="101">
        <v>104</v>
      </c>
      <c r="B113" s="255" t="str">
        <f>IFERROR(VLOOKUP($C113,Nachschlagen!$B$2:$C$75,2, FALSE),"-")</f>
        <v>-</v>
      </c>
      <c r="C113" s="260"/>
      <c r="D113" s="224"/>
      <c r="E113" s="224"/>
      <c r="F113" s="224"/>
      <c r="G113" s="306"/>
    </row>
    <row r="114" spans="1:7" ht="28.5" hidden="1" customHeight="1" x14ac:dyDescent="0.25">
      <c r="A114" s="101">
        <v>105</v>
      </c>
      <c r="B114" s="255" t="str">
        <f>IFERROR(VLOOKUP($C114,Nachschlagen!$B$2:$C$75,2, FALSE),"-")</f>
        <v>-</v>
      </c>
      <c r="C114" s="260"/>
      <c r="D114" s="224"/>
      <c r="E114" s="224"/>
      <c r="F114" s="224"/>
      <c r="G114" s="306"/>
    </row>
    <row r="115" spans="1:7" ht="28.5" hidden="1" customHeight="1" x14ac:dyDescent="0.25">
      <c r="A115" s="101">
        <v>106</v>
      </c>
      <c r="B115" s="255" t="str">
        <f>IFERROR(VLOOKUP($C115,Nachschlagen!$B$2:$C$75,2, FALSE),"-")</f>
        <v>-</v>
      </c>
      <c r="C115" s="260"/>
      <c r="D115" s="224"/>
      <c r="E115" s="224"/>
      <c r="F115" s="224"/>
      <c r="G115" s="306"/>
    </row>
    <row r="116" spans="1:7" ht="28.5" hidden="1" customHeight="1" x14ac:dyDescent="0.25">
      <c r="A116" s="101">
        <v>107</v>
      </c>
      <c r="B116" s="255" t="str">
        <f>IFERROR(VLOOKUP($C116,Nachschlagen!$B$2:$C$75,2, FALSE),"-")</f>
        <v>-</v>
      </c>
      <c r="C116" s="260"/>
      <c r="D116" s="224"/>
      <c r="E116" s="224"/>
      <c r="F116" s="224"/>
      <c r="G116" s="306"/>
    </row>
    <row r="117" spans="1:7" ht="28.5" hidden="1" customHeight="1" x14ac:dyDescent="0.25">
      <c r="A117" s="101">
        <v>108</v>
      </c>
      <c r="B117" s="255" t="str">
        <f>IFERROR(VLOOKUP($C117,Nachschlagen!$B$2:$C$75,2, FALSE),"-")</f>
        <v>-</v>
      </c>
      <c r="C117" s="260"/>
      <c r="D117" s="224"/>
      <c r="E117" s="224"/>
      <c r="F117" s="224"/>
      <c r="G117" s="306"/>
    </row>
    <row r="118" spans="1:7" ht="28.5" hidden="1" customHeight="1" x14ac:dyDescent="0.25">
      <c r="A118" s="101">
        <v>109</v>
      </c>
      <c r="B118" s="255" t="str">
        <f>IFERROR(VLOOKUP($C118,Nachschlagen!$B$2:$C$75,2, FALSE),"-")</f>
        <v>-</v>
      </c>
      <c r="C118" s="260"/>
      <c r="D118" s="224"/>
      <c r="E118" s="224"/>
      <c r="F118" s="224"/>
      <c r="G118" s="306"/>
    </row>
    <row r="119" spans="1:7" ht="28.5" hidden="1" customHeight="1" x14ac:dyDescent="0.25">
      <c r="A119" s="101">
        <v>110</v>
      </c>
      <c r="B119" s="255" t="str">
        <f>IFERROR(VLOOKUP($C119,Nachschlagen!$B$2:$C$75,2, FALSE),"-")</f>
        <v>-</v>
      </c>
      <c r="C119" s="260"/>
      <c r="D119" s="224"/>
      <c r="E119" s="224"/>
      <c r="F119" s="224"/>
      <c r="G119" s="306"/>
    </row>
    <row r="120" spans="1:7" ht="28.5" hidden="1" customHeight="1" x14ac:dyDescent="0.25">
      <c r="A120" s="101">
        <v>111</v>
      </c>
      <c r="B120" s="255" t="str">
        <f>IFERROR(VLOOKUP($C120,Nachschlagen!$B$2:$C$75,2, FALSE),"-")</f>
        <v>-</v>
      </c>
      <c r="C120" s="260"/>
      <c r="D120" s="224"/>
      <c r="E120" s="224"/>
      <c r="F120" s="224"/>
      <c r="G120" s="306"/>
    </row>
    <row r="121" spans="1:7" ht="28.5" hidden="1" customHeight="1" x14ac:dyDescent="0.25">
      <c r="A121" s="101">
        <v>112</v>
      </c>
      <c r="B121" s="255" t="str">
        <f>IFERROR(VLOOKUP($C121,Nachschlagen!$B$2:$C$75,2, FALSE),"-")</f>
        <v>-</v>
      </c>
      <c r="C121" s="260"/>
      <c r="D121" s="224"/>
      <c r="E121" s="224"/>
      <c r="F121" s="224"/>
      <c r="G121" s="306"/>
    </row>
    <row r="122" spans="1:7" ht="28.5" hidden="1" customHeight="1" x14ac:dyDescent="0.25">
      <c r="A122" s="101">
        <v>113</v>
      </c>
      <c r="B122" s="255" t="str">
        <f>IFERROR(VLOOKUP($C122,Nachschlagen!$B$2:$C$75,2, FALSE),"-")</f>
        <v>-</v>
      </c>
      <c r="C122" s="260"/>
      <c r="D122" s="224"/>
      <c r="E122" s="224"/>
      <c r="F122" s="224"/>
      <c r="G122" s="306"/>
    </row>
    <row r="123" spans="1:7" ht="28.5" hidden="1" customHeight="1" x14ac:dyDescent="0.25">
      <c r="A123" s="101">
        <v>114</v>
      </c>
      <c r="B123" s="255" t="str">
        <f>IFERROR(VLOOKUP($C123,Nachschlagen!$B$2:$C$75,2, FALSE),"-")</f>
        <v>-</v>
      </c>
      <c r="C123" s="260"/>
      <c r="D123" s="224"/>
      <c r="E123" s="224"/>
      <c r="F123" s="224"/>
      <c r="G123" s="306"/>
    </row>
    <row r="124" spans="1:7" ht="28.5" hidden="1" customHeight="1" x14ac:dyDescent="0.25">
      <c r="A124" s="101">
        <v>115</v>
      </c>
      <c r="B124" s="255" t="str">
        <f>IFERROR(VLOOKUP($C124,Nachschlagen!$B$2:$C$75,2, FALSE),"-")</f>
        <v>-</v>
      </c>
      <c r="C124" s="260"/>
      <c r="D124" s="224"/>
      <c r="E124" s="224"/>
      <c r="F124" s="224"/>
      <c r="G124" s="306"/>
    </row>
    <row r="125" spans="1:7" ht="28.5" hidden="1" customHeight="1" x14ac:dyDescent="0.25">
      <c r="A125" s="101">
        <v>116</v>
      </c>
      <c r="B125" s="255" t="str">
        <f>IFERROR(VLOOKUP($C125,Nachschlagen!$B$2:$C$75,2, FALSE),"-")</f>
        <v>-</v>
      </c>
      <c r="C125" s="260"/>
      <c r="D125" s="224"/>
      <c r="E125" s="224"/>
      <c r="F125" s="224"/>
      <c r="G125" s="306"/>
    </row>
    <row r="126" spans="1:7" ht="28.5" hidden="1" customHeight="1" x14ac:dyDescent="0.25">
      <c r="A126" s="101">
        <v>117</v>
      </c>
      <c r="B126" s="255" t="str">
        <f>IFERROR(VLOOKUP($C126,Nachschlagen!$B$2:$C$75,2, FALSE),"-")</f>
        <v>-</v>
      </c>
      <c r="C126" s="260"/>
      <c r="D126" s="224"/>
      <c r="E126" s="224"/>
      <c r="F126" s="224"/>
      <c r="G126" s="306"/>
    </row>
    <row r="127" spans="1:7" ht="28.5" hidden="1" customHeight="1" x14ac:dyDescent="0.25">
      <c r="A127" s="101">
        <v>118</v>
      </c>
      <c r="B127" s="255" t="str">
        <f>IFERROR(VLOOKUP($C127,Nachschlagen!$B$2:$C$75,2, FALSE),"-")</f>
        <v>-</v>
      </c>
      <c r="C127" s="260"/>
      <c r="D127" s="224"/>
      <c r="E127" s="224"/>
      <c r="F127" s="224"/>
      <c r="G127" s="306"/>
    </row>
    <row r="128" spans="1:7" ht="28.5" hidden="1" customHeight="1" x14ac:dyDescent="0.25">
      <c r="A128" s="101">
        <v>119</v>
      </c>
      <c r="B128" s="255" t="str">
        <f>IFERROR(VLOOKUP($C128,Nachschlagen!$B$2:$C$75,2, FALSE),"-")</f>
        <v>-</v>
      </c>
      <c r="C128" s="260"/>
      <c r="D128" s="224"/>
      <c r="E128" s="224"/>
      <c r="F128" s="224"/>
      <c r="G128" s="306"/>
    </row>
    <row r="129" spans="1:7" ht="28.5" hidden="1" customHeight="1" x14ac:dyDescent="0.25">
      <c r="A129" s="101">
        <v>120</v>
      </c>
      <c r="B129" s="255" t="str">
        <f>IFERROR(VLOOKUP($C129,Nachschlagen!$B$2:$C$75,2, FALSE),"-")</f>
        <v>-</v>
      </c>
      <c r="C129" s="260"/>
      <c r="D129" s="224"/>
      <c r="E129" s="224"/>
      <c r="F129" s="224"/>
      <c r="G129" s="306"/>
    </row>
    <row r="130" spans="1:7" ht="28.5" hidden="1" customHeight="1" x14ac:dyDescent="0.25">
      <c r="A130" s="101">
        <v>121</v>
      </c>
      <c r="B130" s="255" t="str">
        <f>IFERROR(VLOOKUP($C130,Nachschlagen!$B$2:$C$75,2, FALSE),"-")</f>
        <v>-</v>
      </c>
      <c r="C130" s="260"/>
      <c r="D130" s="224"/>
      <c r="E130" s="224"/>
      <c r="F130" s="224"/>
      <c r="G130" s="306"/>
    </row>
    <row r="131" spans="1:7" ht="28.5" hidden="1" customHeight="1" x14ac:dyDescent="0.25">
      <c r="A131" s="101">
        <v>122</v>
      </c>
      <c r="B131" s="255" t="str">
        <f>IFERROR(VLOOKUP($C131,Nachschlagen!$B$2:$C$75,2, FALSE),"-")</f>
        <v>-</v>
      </c>
      <c r="C131" s="260"/>
      <c r="D131" s="224"/>
      <c r="E131" s="224"/>
      <c r="F131" s="224"/>
      <c r="G131" s="306"/>
    </row>
    <row r="132" spans="1:7" ht="28.5" hidden="1" customHeight="1" x14ac:dyDescent="0.25">
      <c r="A132" s="101">
        <v>123</v>
      </c>
      <c r="B132" s="255" t="str">
        <f>IFERROR(VLOOKUP($C132,Nachschlagen!$B$2:$C$75,2, FALSE),"-")</f>
        <v>-</v>
      </c>
      <c r="C132" s="260"/>
      <c r="D132" s="224"/>
      <c r="E132" s="224"/>
      <c r="F132" s="224"/>
      <c r="G132" s="306"/>
    </row>
    <row r="133" spans="1:7" ht="28.5" hidden="1" customHeight="1" x14ac:dyDescent="0.25">
      <c r="A133" s="101">
        <v>124</v>
      </c>
      <c r="B133" s="255" t="str">
        <f>IFERROR(VLOOKUP($C133,Nachschlagen!$B$2:$C$75,2, FALSE),"-")</f>
        <v>-</v>
      </c>
      <c r="C133" s="260"/>
      <c r="D133" s="224"/>
      <c r="E133" s="224"/>
      <c r="F133" s="224"/>
      <c r="G133" s="306"/>
    </row>
    <row r="134" spans="1:7" ht="28.5" hidden="1" customHeight="1" x14ac:dyDescent="0.25">
      <c r="A134" s="101">
        <v>125</v>
      </c>
      <c r="B134" s="255" t="str">
        <f>IFERROR(VLOOKUP($C134,Nachschlagen!$B$2:$C$75,2, FALSE),"-")</f>
        <v>-</v>
      </c>
      <c r="C134" s="260"/>
      <c r="D134" s="224"/>
      <c r="E134" s="224"/>
      <c r="F134" s="224"/>
      <c r="G134" s="306"/>
    </row>
    <row r="135" spans="1:7" ht="28.5" hidden="1" customHeight="1" x14ac:dyDescent="0.25">
      <c r="A135" s="101">
        <v>126</v>
      </c>
      <c r="B135" s="255" t="str">
        <f>IFERROR(VLOOKUP($C135,Nachschlagen!$B$2:$C$75,2, FALSE),"-")</f>
        <v>-</v>
      </c>
      <c r="C135" s="260"/>
      <c r="D135" s="224"/>
      <c r="E135" s="224"/>
      <c r="F135" s="224"/>
      <c r="G135" s="306"/>
    </row>
    <row r="136" spans="1:7" ht="28.5" hidden="1" customHeight="1" x14ac:dyDescent="0.25">
      <c r="A136" s="101">
        <v>127</v>
      </c>
      <c r="B136" s="255" t="str">
        <f>IFERROR(VLOOKUP($C136,Nachschlagen!$B$2:$C$75,2, FALSE),"-")</f>
        <v>-</v>
      </c>
      <c r="C136" s="260"/>
      <c r="D136" s="224"/>
      <c r="E136" s="224"/>
      <c r="F136" s="224"/>
      <c r="G136" s="306"/>
    </row>
    <row r="137" spans="1:7" ht="28.5" hidden="1" customHeight="1" x14ac:dyDescent="0.25">
      <c r="A137" s="101">
        <v>128</v>
      </c>
      <c r="B137" s="255" t="str">
        <f>IFERROR(VLOOKUP($C137,Nachschlagen!$B$2:$C$75,2, FALSE),"-")</f>
        <v>-</v>
      </c>
      <c r="C137" s="260"/>
      <c r="D137" s="224"/>
      <c r="E137" s="224"/>
      <c r="F137" s="224"/>
      <c r="G137" s="306"/>
    </row>
    <row r="138" spans="1:7" ht="28.5" hidden="1" customHeight="1" x14ac:dyDescent="0.25">
      <c r="A138" s="101">
        <v>129</v>
      </c>
      <c r="B138" s="255" t="str">
        <f>IFERROR(VLOOKUP($C138,Nachschlagen!$B$2:$C$75,2, FALSE),"-")</f>
        <v>-</v>
      </c>
      <c r="C138" s="260"/>
      <c r="D138" s="224"/>
      <c r="E138" s="224"/>
      <c r="F138" s="224"/>
      <c r="G138" s="306"/>
    </row>
    <row r="139" spans="1:7" ht="28.5" hidden="1" customHeight="1" x14ac:dyDescent="0.25">
      <c r="A139" s="101">
        <v>130</v>
      </c>
      <c r="B139" s="255" t="str">
        <f>IFERROR(VLOOKUP($C139,Nachschlagen!$B$2:$C$75,2, FALSE),"-")</f>
        <v>-</v>
      </c>
      <c r="C139" s="260"/>
      <c r="D139" s="224"/>
      <c r="E139" s="224"/>
      <c r="F139" s="224"/>
      <c r="G139" s="306"/>
    </row>
    <row r="140" spans="1:7" ht="28.5" hidden="1" customHeight="1" x14ac:dyDescent="0.25">
      <c r="A140" s="101">
        <v>131</v>
      </c>
      <c r="B140" s="255" t="str">
        <f>IFERROR(VLOOKUP($C140,Nachschlagen!$B$2:$C$75,2, FALSE),"-")</f>
        <v>-</v>
      </c>
      <c r="C140" s="260"/>
      <c r="D140" s="224"/>
      <c r="E140" s="224"/>
      <c r="F140" s="224"/>
      <c r="G140" s="306"/>
    </row>
    <row r="141" spans="1:7" ht="28.5" hidden="1" customHeight="1" x14ac:dyDescent="0.25">
      <c r="A141" s="101">
        <v>132</v>
      </c>
      <c r="B141" s="255" t="str">
        <f>IFERROR(VLOOKUP($C141,Nachschlagen!$B$2:$C$75,2, FALSE),"-")</f>
        <v>-</v>
      </c>
      <c r="C141" s="260"/>
      <c r="D141" s="224"/>
      <c r="E141" s="224"/>
      <c r="F141" s="224"/>
      <c r="G141" s="306"/>
    </row>
    <row r="142" spans="1:7" ht="28.5" hidden="1" customHeight="1" x14ac:dyDescent="0.25">
      <c r="A142" s="101">
        <v>133</v>
      </c>
      <c r="B142" s="255" t="str">
        <f>IFERROR(VLOOKUP($C142,Nachschlagen!$B$2:$C$75,2, FALSE),"-")</f>
        <v>-</v>
      </c>
      <c r="C142" s="260"/>
      <c r="D142" s="224"/>
      <c r="E142" s="224"/>
      <c r="F142" s="224"/>
      <c r="G142" s="306"/>
    </row>
    <row r="143" spans="1:7" ht="28.5" hidden="1" customHeight="1" x14ac:dyDescent="0.25">
      <c r="A143" s="101">
        <v>134</v>
      </c>
      <c r="B143" s="255" t="str">
        <f>IFERROR(VLOOKUP($C143,Nachschlagen!$B$2:$C$75,2, FALSE),"-")</f>
        <v>-</v>
      </c>
      <c r="C143" s="260"/>
      <c r="D143" s="224"/>
      <c r="E143" s="224"/>
      <c r="F143" s="224"/>
      <c r="G143" s="306"/>
    </row>
    <row r="144" spans="1:7" ht="28.5" hidden="1" customHeight="1" x14ac:dyDescent="0.25">
      <c r="A144" s="101">
        <v>135</v>
      </c>
      <c r="B144" s="255" t="str">
        <f>IFERROR(VLOOKUP($C144,Nachschlagen!$B$2:$C$75,2, FALSE),"-")</f>
        <v>-</v>
      </c>
      <c r="C144" s="260"/>
      <c r="D144" s="224"/>
      <c r="E144" s="224"/>
      <c r="F144" s="224"/>
      <c r="G144" s="306"/>
    </row>
    <row r="145" spans="1:7" ht="28.5" hidden="1" customHeight="1" x14ac:dyDescent="0.25">
      <c r="A145" s="101">
        <v>136</v>
      </c>
      <c r="B145" s="255" t="str">
        <f>IFERROR(VLOOKUP($C145,Nachschlagen!$B$2:$C$75,2, FALSE),"-")</f>
        <v>-</v>
      </c>
      <c r="C145" s="260"/>
      <c r="D145" s="224"/>
      <c r="E145" s="224"/>
      <c r="F145" s="224"/>
      <c r="G145" s="306"/>
    </row>
    <row r="146" spans="1:7" ht="28.5" hidden="1" customHeight="1" x14ac:dyDescent="0.25">
      <c r="A146" s="101">
        <v>137</v>
      </c>
      <c r="B146" s="255" t="str">
        <f>IFERROR(VLOOKUP($C146,Nachschlagen!$B$2:$C$75,2, FALSE),"-")</f>
        <v>-</v>
      </c>
      <c r="C146" s="260"/>
      <c r="D146" s="224"/>
      <c r="E146" s="224"/>
      <c r="F146" s="224"/>
      <c r="G146" s="306"/>
    </row>
    <row r="147" spans="1:7" ht="28.5" hidden="1" customHeight="1" x14ac:dyDescent="0.25">
      <c r="A147" s="101">
        <v>138</v>
      </c>
      <c r="B147" s="255" t="str">
        <f>IFERROR(VLOOKUP($C147,Nachschlagen!$B$2:$C$75,2, FALSE),"-")</f>
        <v>-</v>
      </c>
      <c r="C147" s="260"/>
      <c r="D147" s="224"/>
      <c r="E147" s="224"/>
      <c r="F147" s="224"/>
      <c r="G147" s="306"/>
    </row>
    <row r="148" spans="1:7" ht="28.5" hidden="1" customHeight="1" x14ac:dyDescent="0.25">
      <c r="A148" s="101">
        <v>139</v>
      </c>
      <c r="B148" s="255" t="str">
        <f>IFERROR(VLOOKUP($C148,Nachschlagen!$B$2:$C$75,2, FALSE),"-")</f>
        <v>-</v>
      </c>
      <c r="C148" s="260"/>
      <c r="D148" s="224"/>
      <c r="E148" s="224"/>
      <c r="F148" s="224"/>
      <c r="G148" s="306"/>
    </row>
    <row r="149" spans="1:7" ht="28.5" hidden="1" customHeight="1" x14ac:dyDescent="0.25">
      <c r="A149" s="101">
        <v>140</v>
      </c>
      <c r="B149" s="255" t="str">
        <f>IFERROR(VLOOKUP($C149,Nachschlagen!$B$2:$C$75,2, FALSE),"-")</f>
        <v>-</v>
      </c>
      <c r="C149" s="260"/>
      <c r="D149" s="224"/>
      <c r="E149" s="224"/>
      <c r="F149" s="224"/>
      <c r="G149" s="306"/>
    </row>
    <row r="150" spans="1:7" ht="28.5" hidden="1" customHeight="1" x14ac:dyDescent="0.25">
      <c r="A150" s="101">
        <v>141</v>
      </c>
      <c r="B150" s="255" t="str">
        <f>IFERROR(VLOOKUP($C150,Nachschlagen!$B$2:$C$75,2, FALSE),"-")</f>
        <v>-</v>
      </c>
      <c r="C150" s="260"/>
      <c r="D150" s="224"/>
      <c r="E150" s="224"/>
      <c r="F150" s="224"/>
      <c r="G150" s="306"/>
    </row>
    <row r="151" spans="1:7" ht="28.5" hidden="1" customHeight="1" x14ac:dyDescent="0.25">
      <c r="A151" s="101">
        <v>142</v>
      </c>
      <c r="B151" s="255" t="str">
        <f>IFERROR(VLOOKUP($C151,Nachschlagen!$B$2:$C$75,2, FALSE),"-")</f>
        <v>-</v>
      </c>
      <c r="C151" s="260"/>
      <c r="D151" s="224"/>
      <c r="E151" s="224"/>
      <c r="F151" s="224"/>
      <c r="G151" s="306"/>
    </row>
    <row r="152" spans="1:7" ht="28.5" hidden="1" customHeight="1" x14ac:dyDescent="0.25">
      <c r="A152" s="101">
        <v>143</v>
      </c>
      <c r="B152" s="255" t="str">
        <f>IFERROR(VLOOKUP($C152,Nachschlagen!$B$2:$C$75,2, FALSE),"-")</f>
        <v>-</v>
      </c>
      <c r="C152" s="260"/>
      <c r="D152" s="224"/>
      <c r="E152" s="224"/>
      <c r="F152" s="224"/>
      <c r="G152" s="306"/>
    </row>
    <row r="153" spans="1:7" ht="28.5" hidden="1" customHeight="1" x14ac:dyDescent="0.25">
      <c r="A153" s="101">
        <v>144</v>
      </c>
      <c r="B153" s="255" t="str">
        <f>IFERROR(VLOOKUP($C153,Nachschlagen!$B$2:$C$75,2, FALSE),"-")</f>
        <v>-</v>
      </c>
      <c r="C153" s="260"/>
      <c r="D153" s="224"/>
      <c r="E153" s="224"/>
      <c r="F153" s="224"/>
      <c r="G153" s="306"/>
    </row>
    <row r="154" spans="1:7" ht="28.5" hidden="1" customHeight="1" x14ac:dyDescent="0.25">
      <c r="A154" s="101">
        <v>145</v>
      </c>
      <c r="B154" s="255" t="str">
        <f>IFERROR(VLOOKUP($C154,Nachschlagen!$B$2:$C$75,2, FALSE),"-")</f>
        <v>-</v>
      </c>
      <c r="C154" s="260"/>
      <c r="D154" s="224"/>
      <c r="E154" s="224"/>
      <c r="F154" s="224"/>
      <c r="G154" s="306"/>
    </row>
    <row r="155" spans="1:7" ht="28.5" hidden="1" customHeight="1" x14ac:dyDescent="0.25">
      <c r="A155" s="101">
        <v>146</v>
      </c>
      <c r="B155" s="255" t="str">
        <f>IFERROR(VLOOKUP($C155,Nachschlagen!$B$2:$C$75,2, FALSE),"-")</f>
        <v>-</v>
      </c>
      <c r="C155" s="260"/>
      <c r="D155" s="224"/>
      <c r="E155" s="224"/>
      <c r="F155" s="224"/>
      <c r="G155" s="306"/>
    </row>
    <row r="156" spans="1:7" ht="28.5" hidden="1" customHeight="1" x14ac:dyDescent="0.25">
      <c r="A156" s="101">
        <v>147</v>
      </c>
      <c r="B156" s="255" t="str">
        <f>IFERROR(VLOOKUP($C156,Nachschlagen!$B$2:$C$75,2, FALSE),"-")</f>
        <v>-</v>
      </c>
      <c r="C156" s="260"/>
      <c r="D156" s="224"/>
      <c r="E156" s="224"/>
      <c r="F156" s="224"/>
      <c r="G156" s="306"/>
    </row>
    <row r="157" spans="1:7" ht="28.5" hidden="1" customHeight="1" x14ac:dyDescent="0.25">
      <c r="A157" s="101">
        <v>148</v>
      </c>
      <c r="B157" s="255" t="str">
        <f>IFERROR(VLOOKUP($C157,Nachschlagen!$B$2:$C$75,2, FALSE),"-")</f>
        <v>-</v>
      </c>
      <c r="C157" s="260"/>
      <c r="D157" s="224"/>
      <c r="E157" s="224"/>
      <c r="F157" s="224"/>
      <c r="G157" s="306"/>
    </row>
    <row r="158" spans="1:7" ht="28.5" hidden="1" customHeight="1" x14ac:dyDescent="0.25">
      <c r="A158" s="101">
        <v>149</v>
      </c>
      <c r="B158" s="255" t="str">
        <f>IFERROR(VLOOKUP($C158,Nachschlagen!$B$2:$C$75,2, FALSE),"-")</f>
        <v>-</v>
      </c>
      <c r="C158" s="260"/>
      <c r="D158" s="224"/>
      <c r="E158" s="224"/>
      <c r="F158" s="224"/>
      <c r="G158" s="306"/>
    </row>
    <row r="159" spans="1:7" ht="28.5" hidden="1" customHeight="1" x14ac:dyDescent="0.25">
      <c r="A159" s="101">
        <v>150</v>
      </c>
      <c r="B159" s="255" t="str">
        <f>IFERROR(VLOOKUP($C159,Nachschlagen!$B$2:$C$75,2, FALSE),"-")</f>
        <v>-</v>
      </c>
      <c r="C159" s="260"/>
      <c r="D159" s="224"/>
      <c r="E159" s="224"/>
      <c r="F159" s="224"/>
      <c r="G159" s="306"/>
    </row>
    <row r="160" spans="1:7" ht="28.5" hidden="1" customHeight="1" x14ac:dyDescent="0.25">
      <c r="A160" s="101">
        <v>151</v>
      </c>
      <c r="B160" s="255" t="str">
        <f>IFERROR(VLOOKUP($C160,Nachschlagen!$B$2:$C$75,2, FALSE),"-")</f>
        <v>-</v>
      </c>
      <c r="C160" s="260"/>
      <c r="D160" s="224"/>
      <c r="E160" s="224"/>
      <c r="F160" s="224"/>
      <c r="G160" s="306"/>
    </row>
    <row r="161" spans="1:7" ht="28.5" hidden="1" customHeight="1" x14ac:dyDescent="0.25">
      <c r="A161" s="101">
        <v>152</v>
      </c>
      <c r="B161" s="255" t="str">
        <f>IFERROR(VLOOKUP($C161,Nachschlagen!$B$2:$C$75,2, FALSE),"-")</f>
        <v>-</v>
      </c>
      <c r="C161" s="260"/>
      <c r="D161" s="224"/>
      <c r="E161" s="224"/>
      <c r="F161" s="224"/>
      <c r="G161" s="306"/>
    </row>
    <row r="162" spans="1:7" ht="28.5" hidden="1" customHeight="1" x14ac:dyDescent="0.25">
      <c r="A162" s="101">
        <v>153</v>
      </c>
      <c r="B162" s="255" t="str">
        <f>IFERROR(VLOOKUP($C162,Nachschlagen!$B$2:$C$75,2, FALSE),"-")</f>
        <v>-</v>
      </c>
      <c r="C162" s="260"/>
      <c r="D162" s="224"/>
      <c r="E162" s="224"/>
      <c r="F162" s="224"/>
      <c r="G162" s="306"/>
    </row>
    <row r="163" spans="1:7" ht="28.5" hidden="1" customHeight="1" x14ac:dyDescent="0.25">
      <c r="A163" s="101">
        <v>154</v>
      </c>
      <c r="B163" s="255" t="str">
        <f>IFERROR(VLOOKUP($C163,Nachschlagen!$B$2:$C$75,2, FALSE),"-")</f>
        <v>-</v>
      </c>
      <c r="C163" s="260"/>
      <c r="D163" s="224"/>
      <c r="E163" s="224"/>
      <c r="F163" s="224"/>
      <c r="G163" s="306"/>
    </row>
    <row r="164" spans="1:7" ht="28.5" hidden="1" customHeight="1" x14ac:dyDescent="0.25">
      <c r="A164" s="101">
        <v>155</v>
      </c>
      <c r="B164" s="255" t="str">
        <f>IFERROR(VLOOKUP($C164,Nachschlagen!$B$2:$C$75,2, FALSE),"-")</f>
        <v>-</v>
      </c>
      <c r="C164" s="260"/>
      <c r="D164" s="224"/>
      <c r="E164" s="224"/>
      <c r="F164" s="224"/>
      <c r="G164" s="306"/>
    </row>
    <row r="165" spans="1:7" ht="28.5" hidden="1" customHeight="1" x14ac:dyDescent="0.25">
      <c r="A165" s="101">
        <v>156</v>
      </c>
      <c r="B165" s="255" t="str">
        <f>IFERROR(VLOOKUP($C165,Nachschlagen!$B$2:$C$75,2, FALSE),"-")</f>
        <v>-</v>
      </c>
      <c r="C165" s="260"/>
      <c r="D165" s="224"/>
      <c r="E165" s="224"/>
      <c r="F165" s="224"/>
      <c r="G165" s="306"/>
    </row>
    <row r="166" spans="1:7" ht="28.5" hidden="1" customHeight="1" x14ac:dyDescent="0.25">
      <c r="A166" s="101">
        <v>157</v>
      </c>
      <c r="B166" s="255" t="str">
        <f>IFERROR(VLOOKUP($C166,Nachschlagen!$B$2:$C$75,2, FALSE),"-")</f>
        <v>-</v>
      </c>
      <c r="C166" s="260"/>
      <c r="D166" s="224"/>
      <c r="E166" s="224"/>
      <c r="F166" s="224"/>
      <c r="G166" s="306"/>
    </row>
    <row r="167" spans="1:7" ht="28.5" hidden="1" customHeight="1" x14ac:dyDescent="0.25">
      <c r="A167" s="101">
        <v>158</v>
      </c>
      <c r="B167" s="255" t="str">
        <f>IFERROR(VLOOKUP($C167,Nachschlagen!$B$2:$C$75,2, FALSE),"-")</f>
        <v>-</v>
      </c>
      <c r="C167" s="260"/>
      <c r="D167" s="224"/>
      <c r="E167" s="224"/>
      <c r="F167" s="224"/>
      <c r="G167" s="306"/>
    </row>
    <row r="168" spans="1:7" ht="28.5" hidden="1" customHeight="1" x14ac:dyDescent="0.25">
      <c r="A168" s="101">
        <v>159</v>
      </c>
      <c r="B168" s="255" t="str">
        <f>IFERROR(VLOOKUP($C168,Nachschlagen!$B$2:$C$75,2, FALSE),"-")</f>
        <v>-</v>
      </c>
      <c r="C168" s="260"/>
      <c r="D168" s="224"/>
      <c r="E168" s="224"/>
      <c r="F168" s="224"/>
      <c r="G168" s="306"/>
    </row>
    <row r="169" spans="1:7" ht="28.5" hidden="1" customHeight="1" x14ac:dyDescent="0.25">
      <c r="A169" s="101">
        <v>160</v>
      </c>
      <c r="B169" s="255" t="str">
        <f>IFERROR(VLOOKUP($C169,Nachschlagen!$B$2:$C$75,2, FALSE),"-")</f>
        <v>-</v>
      </c>
      <c r="C169" s="260"/>
      <c r="D169" s="224"/>
      <c r="E169" s="224"/>
      <c r="F169" s="224"/>
      <c r="G169" s="306"/>
    </row>
    <row r="170" spans="1:7" ht="28.5" hidden="1" customHeight="1" x14ac:dyDescent="0.25">
      <c r="A170" s="101">
        <v>161</v>
      </c>
      <c r="B170" s="255" t="str">
        <f>IFERROR(VLOOKUP($C170,Nachschlagen!$B$2:$C$75,2, FALSE),"-")</f>
        <v>-</v>
      </c>
      <c r="C170" s="260"/>
      <c r="D170" s="224"/>
      <c r="E170" s="224"/>
      <c r="F170" s="224"/>
      <c r="G170" s="306"/>
    </row>
    <row r="171" spans="1:7" ht="28.5" hidden="1" customHeight="1" x14ac:dyDescent="0.25">
      <c r="A171" s="101">
        <v>162</v>
      </c>
      <c r="B171" s="255" t="str">
        <f>IFERROR(VLOOKUP($C171,Nachschlagen!$B$2:$C$75,2, FALSE),"-")</f>
        <v>-</v>
      </c>
      <c r="C171" s="260"/>
      <c r="D171" s="224"/>
      <c r="E171" s="224"/>
      <c r="F171" s="224"/>
      <c r="G171" s="306"/>
    </row>
    <row r="172" spans="1:7" ht="28.5" hidden="1" customHeight="1" x14ac:dyDescent="0.25">
      <c r="A172" s="101">
        <v>163</v>
      </c>
      <c r="B172" s="255" t="str">
        <f>IFERROR(VLOOKUP($C172,Nachschlagen!$B$2:$C$75,2, FALSE),"-")</f>
        <v>-</v>
      </c>
      <c r="C172" s="260"/>
      <c r="D172" s="224"/>
      <c r="E172" s="224"/>
      <c r="F172" s="224"/>
      <c r="G172" s="306"/>
    </row>
    <row r="173" spans="1:7" ht="28.5" hidden="1" customHeight="1" x14ac:dyDescent="0.25">
      <c r="A173" s="101">
        <v>164</v>
      </c>
      <c r="B173" s="255" t="str">
        <f>IFERROR(VLOOKUP($C173,Nachschlagen!$B$2:$C$75,2, FALSE),"-")</f>
        <v>-</v>
      </c>
      <c r="C173" s="260"/>
      <c r="D173" s="224"/>
      <c r="E173" s="224"/>
      <c r="F173" s="224"/>
      <c r="G173" s="306"/>
    </row>
    <row r="174" spans="1:7" ht="28.5" hidden="1" customHeight="1" x14ac:dyDescent="0.25">
      <c r="A174" s="101">
        <v>165</v>
      </c>
      <c r="B174" s="255" t="str">
        <f>IFERROR(VLOOKUP($C174,Nachschlagen!$B$2:$C$75,2, FALSE),"-")</f>
        <v>-</v>
      </c>
      <c r="C174" s="260"/>
      <c r="D174" s="224"/>
      <c r="E174" s="224"/>
      <c r="F174" s="224"/>
      <c r="G174" s="306"/>
    </row>
    <row r="175" spans="1:7" ht="28.5" hidden="1" customHeight="1" x14ac:dyDescent="0.25">
      <c r="A175" s="101">
        <v>166</v>
      </c>
      <c r="B175" s="255" t="str">
        <f>IFERROR(VLOOKUP($C175,Nachschlagen!$B$2:$C$75,2, FALSE),"-")</f>
        <v>-</v>
      </c>
      <c r="C175" s="260"/>
      <c r="D175" s="224"/>
      <c r="E175" s="224"/>
      <c r="F175" s="224"/>
      <c r="G175" s="306"/>
    </row>
    <row r="176" spans="1:7" ht="28.5" hidden="1" customHeight="1" x14ac:dyDescent="0.25">
      <c r="A176" s="101">
        <v>167</v>
      </c>
      <c r="B176" s="255" t="str">
        <f>IFERROR(VLOOKUP($C176,Nachschlagen!$B$2:$C$75,2, FALSE),"-")</f>
        <v>-</v>
      </c>
      <c r="C176" s="260"/>
      <c r="D176" s="224"/>
      <c r="E176" s="224"/>
      <c r="F176" s="224"/>
      <c r="G176" s="306"/>
    </row>
    <row r="177" spans="1:7" ht="28.5" hidden="1" customHeight="1" x14ac:dyDescent="0.25">
      <c r="A177" s="101">
        <v>168</v>
      </c>
      <c r="B177" s="255" t="str">
        <f>IFERROR(VLOOKUP($C177,Nachschlagen!$B$2:$C$75,2, FALSE),"-")</f>
        <v>-</v>
      </c>
      <c r="C177" s="260"/>
      <c r="D177" s="224"/>
      <c r="E177" s="224"/>
      <c r="F177" s="224"/>
      <c r="G177" s="306"/>
    </row>
    <row r="178" spans="1:7" ht="28.5" hidden="1" customHeight="1" x14ac:dyDescent="0.25">
      <c r="A178" s="101">
        <v>169</v>
      </c>
      <c r="B178" s="255" t="str">
        <f>IFERROR(VLOOKUP($C178,Nachschlagen!$B$2:$C$75,2, FALSE),"-")</f>
        <v>-</v>
      </c>
      <c r="C178" s="260"/>
      <c r="D178" s="224"/>
      <c r="E178" s="224"/>
      <c r="F178" s="224"/>
      <c r="G178" s="306"/>
    </row>
    <row r="179" spans="1:7" ht="28.5" hidden="1" customHeight="1" x14ac:dyDescent="0.25">
      <c r="A179" s="101">
        <v>170</v>
      </c>
      <c r="B179" s="255" t="str">
        <f>IFERROR(VLOOKUP($C179,Nachschlagen!$B$2:$C$75,2, FALSE),"-")</f>
        <v>-</v>
      </c>
      <c r="C179" s="260"/>
      <c r="D179" s="224"/>
      <c r="E179" s="224"/>
      <c r="F179" s="224"/>
      <c r="G179" s="306"/>
    </row>
    <row r="180" spans="1:7" ht="28.5" hidden="1" customHeight="1" x14ac:dyDescent="0.25">
      <c r="A180" s="101">
        <v>171</v>
      </c>
      <c r="B180" s="255" t="str">
        <f>IFERROR(VLOOKUP($C180,Nachschlagen!$B$2:$C$75,2, FALSE),"-")</f>
        <v>-</v>
      </c>
      <c r="C180" s="260"/>
      <c r="D180" s="224"/>
      <c r="E180" s="224"/>
      <c r="F180" s="224"/>
      <c r="G180" s="306"/>
    </row>
    <row r="181" spans="1:7" ht="28.5" hidden="1" customHeight="1" x14ac:dyDescent="0.25">
      <c r="A181" s="101">
        <v>172</v>
      </c>
      <c r="B181" s="255" t="str">
        <f>IFERROR(VLOOKUP($C181,Nachschlagen!$B$2:$C$75,2, FALSE),"-")</f>
        <v>-</v>
      </c>
      <c r="C181" s="260"/>
      <c r="D181" s="224"/>
      <c r="E181" s="224"/>
      <c r="F181" s="224"/>
      <c r="G181" s="306"/>
    </row>
    <row r="182" spans="1:7" ht="28.5" hidden="1" customHeight="1" x14ac:dyDescent="0.25">
      <c r="A182" s="101">
        <v>173</v>
      </c>
      <c r="B182" s="255" t="str">
        <f>IFERROR(VLOOKUP($C182,Nachschlagen!$B$2:$C$75,2, FALSE),"-")</f>
        <v>-</v>
      </c>
      <c r="C182" s="260"/>
      <c r="D182" s="224"/>
      <c r="E182" s="224"/>
      <c r="F182" s="224"/>
      <c r="G182" s="306"/>
    </row>
    <row r="183" spans="1:7" ht="28.5" hidden="1" customHeight="1" x14ac:dyDescent="0.25">
      <c r="A183" s="101">
        <v>174</v>
      </c>
      <c r="B183" s="255" t="str">
        <f>IFERROR(VLOOKUP($C183,Nachschlagen!$B$2:$C$75,2, FALSE),"-")</f>
        <v>-</v>
      </c>
      <c r="C183" s="260"/>
      <c r="D183" s="224"/>
      <c r="E183" s="224"/>
      <c r="F183" s="224"/>
      <c r="G183" s="306"/>
    </row>
    <row r="184" spans="1:7" ht="28.5" hidden="1" customHeight="1" x14ac:dyDescent="0.25">
      <c r="A184" s="101">
        <v>175</v>
      </c>
      <c r="B184" s="255" t="str">
        <f>IFERROR(VLOOKUP($C184,Nachschlagen!$B$2:$C$75,2, FALSE),"-")</f>
        <v>-</v>
      </c>
      <c r="C184" s="260"/>
      <c r="D184" s="224"/>
      <c r="E184" s="224"/>
      <c r="F184" s="224"/>
      <c r="G184" s="306"/>
    </row>
    <row r="185" spans="1:7" ht="28.5" hidden="1" customHeight="1" x14ac:dyDescent="0.25">
      <c r="A185" s="101">
        <v>176</v>
      </c>
      <c r="B185" s="255" t="str">
        <f>IFERROR(VLOOKUP($C185,Nachschlagen!$B$2:$C$75,2, FALSE),"-")</f>
        <v>-</v>
      </c>
      <c r="C185" s="260"/>
      <c r="D185" s="224"/>
      <c r="E185" s="224"/>
      <c r="F185" s="224"/>
      <c r="G185" s="306"/>
    </row>
    <row r="186" spans="1:7" ht="28.5" hidden="1" customHeight="1" x14ac:dyDescent="0.25">
      <c r="A186" s="101">
        <v>177</v>
      </c>
      <c r="B186" s="255" t="str">
        <f>IFERROR(VLOOKUP($C186,Nachschlagen!$B$2:$C$75,2, FALSE),"-")</f>
        <v>-</v>
      </c>
      <c r="C186" s="260"/>
      <c r="D186" s="224"/>
      <c r="E186" s="224"/>
      <c r="F186" s="224"/>
      <c r="G186" s="306"/>
    </row>
    <row r="187" spans="1:7" ht="28.5" hidden="1" customHeight="1" x14ac:dyDescent="0.25">
      <c r="A187" s="101">
        <v>178</v>
      </c>
      <c r="B187" s="255" t="str">
        <f>IFERROR(VLOOKUP($C187,Nachschlagen!$B$2:$C$75,2, FALSE),"-")</f>
        <v>-</v>
      </c>
      <c r="C187" s="260"/>
      <c r="D187" s="224"/>
      <c r="E187" s="224"/>
      <c r="F187" s="224"/>
      <c r="G187" s="306"/>
    </row>
    <row r="188" spans="1:7" ht="28.5" hidden="1" customHeight="1" x14ac:dyDescent="0.25">
      <c r="A188" s="101">
        <v>179</v>
      </c>
      <c r="B188" s="255" t="str">
        <f>IFERROR(VLOOKUP($C188,Nachschlagen!$B$2:$C$75,2, FALSE),"-")</f>
        <v>-</v>
      </c>
      <c r="C188" s="260"/>
      <c r="D188" s="224"/>
      <c r="E188" s="224"/>
      <c r="F188" s="224"/>
      <c r="G188" s="306"/>
    </row>
    <row r="189" spans="1:7" ht="28.5" hidden="1" customHeight="1" x14ac:dyDescent="0.25">
      <c r="A189" s="101">
        <v>180</v>
      </c>
      <c r="B189" s="255" t="str">
        <f>IFERROR(VLOOKUP($C189,Nachschlagen!$B$2:$C$75,2, FALSE),"-")</f>
        <v>-</v>
      </c>
      <c r="C189" s="260"/>
      <c r="D189" s="224"/>
      <c r="E189" s="224"/>
      <c r="F189" s="224"/>
      <c r="G189" s="306"/>
    </row>
    <row r="190" spans="1:7" ht="28.5" hidden="1" customHeight="1" x14ac:dyDescent="0.25">
      <c r="A190" s="101">
        <v>181</v>
      </c>
      <c r="B190" s="255" t="str">
        <f>IFERROR(VLOOKUP($C190,Nachschlagen!$B$2:$C$75,2, FALSE),"-")</f>
        <v>-</v>
      </c>
      <c r="C190" s="260"/>
      <c r="D190" s="224"/>
      <c r="E190" s="224"/>
      <c r="F190" s="224"/>
      <c r="G190" s="306"/>
    </row>
    <row r="191" spans="1:7" ht="28.5" hidden="1" customHeight="1" x14ac:dyDescent="0.25">
      <c r="A191" s="101">
        <v>182</v>
      </c>
      <c r="B191" s="255" t="str">
        <f>IFERROR(VLOOKUP($C191,Nachschlagen!$B$2:$C$75,2, FALSE),"-")</f>
        <v>-</v>
      </c>
      <c r="C191" s="260"/>
      <c r="D191" s="224"/>
      <c r="E191" s="224"/>
      <c r="F191" s="224"/>
      <c r="G191" s="306"/>
    </row>
    <row r="192" spans="1:7" ht="28.5" hidden="1" customHeight="1" x14ac:dyDescent="0.25">
      <c r="A192" s="101">
        <v>183</v>
      </c>
      <c r="B192" s="255" t="str">
        <f>IFERROR(VLOOKUP($C192,Nachschlagen!$B$2:$C$75,2, FALSE),"-")</f>
        <v>-</v>
      </c>
      <c r="C192" s="260"/>
      <c r="D192" s="224"/>
      <c r="E192" s="224"/>
      <c r="F192" s="224"/>
      <c r="G192" s="306"/>
    </row>
    <row r="193" spans="1:7" ht="28.5" hidden="1" customHeight="1" x14ac:dyDescent="0.25">
      <c r="A193" s="101">
        <v>184</v>
      </c>
      <c r="B193" s="255" t="str">
        <f>IFERROR(VLOOKUP($C193,Nachschlagen!$B$2:$C$75,2, FALSE),"-")</f>
        <v>-</v>
      </c>
      <c r="C193" s="260"/>
      <c r="D193" s="224"/>
      <c r="E193" s="224"/>
      <c r="F193" s="224"/>
      <c r="G193" s="306"/>
    </row>
    <row r="194" spans="1:7" ht="28.5" hidden="1" customHeight="1" x14ac:dyDescent="0.25">
      <c r="A194" s="101">
        <v>185</v>
      </c>
      <c r="B194" s="255" t="str">
        <f>IFERROR(VLOOKUP($C194,Nachschlagen!$B$2:$C$75,2, FALSE),"-")</f>
        <v>-</v>
      </c>
      <c r="C194" s="260"/>
      <c r="D194" s="224"/>
      <c r="E194" s="224"/>
      <c r="F194" s="224"/>
      <c r="G194" s="306"/>
    </row>
    <row r="195" spans="1:7" ht="28.5" hidden="1" customHeight="1" x14ac:dyDescent="0.25">
      <c r="A195" s="101">
        <v>186</v>
      </c>
      <c r="B195" s="255" t="str">
        <f>IFERROR(VLOOKUP($C195,Nachschlagen!$B$2:$C$75,2, FALSE),"-")</f>
        <v>-</v>
      </c>
      <c r="C195" s="260"/>
      <c r="D195" s="224"/>
      <c r="E195" s="224"/>
      <c r="F195" s="224"/>
      <c r="G195" s="306"/>
    </row>
    <row r="196" spans="1:7" ht="28.5" hidden="1" customHeight="1" x14ac:dyDescent="0.25">
      <c r="A196" s="101">
        <v>187</v>
      </c>
      <c r="B196" s="255" t="str">
        <f>IFERROR(VLOOKUP($C196,Nachschlagen!$B$2:$C$75,2, FALSE),"-")</f>
        <v>-</v>
      </c>
      <c r="C196" s="260"/>
      <c r="D196" s="224"/>
      <c r="E196" s="224"/>
      <c r="F196" s="224"/>
      <c r="G196" s="306"/>
    </row>
    <row r="197" spans="1:7" ht="28.5" hidden="1" customHeight="1" x14ac:dyDescent="0.25">
      <c r="A197" s="101">
        <v>188</v>
      </c>
      <c r="B197" s="255" t="str">
        <f>IFERROR(VLOOKUP($C197,Nachschlagen!$B$2:$C$75,2, FALSE),"-")</f>
        <v>-</v>
      </c>
      <c r="C197" s="260"/>
      <c r="D197" s="224"/>
      <c r="E197" s="224"/>
      <c r="F197" s="224"/>
      <c r="G197" s="306"/>
    </row>
    <row r="198" spans="1:7" ht="28.5" hidden="1" customHeight="1" x14ac:dyDescent="0.25">
      <c r="A198" s="101">
        <v>189</v>
      </c>
      <c r="B198" s="255" t="str">
        <f>IFERROR(VLOOKUP($C198,Nachschlagen!$B$2:$C$75,2, FALSE),"-")</f>
        <v>-</v>
      </c>
      <c r="C198" s="260"/>
      <c r="D198" s="224"/>
      <c r="E198" s="224"/>
      <c r="F198" s="224"/>
      <c r="G198" s="306"/>
    </row>
    <row r="199" spans="1:7" ht="28.5" hidden="1" customHeight="1" x14ac:dyDescent="0.25">
      <c r="A199" s="101">
        <v>190</v>
      </c>
      <c r="B199" s="255" t="str">
        <f>IFERROR(VLOOKUP($C199,Nachschlagen!$B$2:$C$75,2, FALSE),"-")</f>
        <v>-</v>
      </c>
      <c r="C199" s="260"/>
      <c r="D199" s="224"/>
      <c r="E199" s="224"/>
      <c r="F199" s="224"/>
      <c r="G199" s="306"/>
    </row>
    <row r="200" spans="1:7" ht="28.5" hidden="1" customHeight="1" x14ac:dyDescent="0.25">
      <c r="A200" s="101">
        <v>191</v>
      </c>
      <c r="B200" s="255" t="str">
        <f>IFERROR(VLOOKUP($C200,Nachschlagen!$B$2:$C$75,2, FALSE),"-")</f>
        <v>-</v>
      </c>
      <c r="C200" s="260"/>
      <c r="D200" s="224"/>
      <c r="E200" s="224"/>
      <c r="F200" s="224"/>
      <c r="G200" s="306"/>
    </row>
    <row r="201" spans="1:7" ht="28.5" hidden="1" customHeight="1" x14ac:dyDescent="0.25">
      <c r="A201" s="101">
        <v>192</v>
      </c>
      <c r="B201" s="255" t="str">
        <f>IFERROR(VLOOKUP($C201,Nachschlagen!$B$2:$C$75,2, FALSE),"-")</f>
        <v>-</v>
      </c>
      <c r="C201" s="260"/>
      <c r="D201" s="224"/>
      <c r="E201" s="224"/>
      <c r="F201" s="224"/>
      <c r="G201" s="306"/>
    </row>
    <row r="202" spans="1:7" ht="28.5" hidden="1" customHeight="1" x14ac:dyDescent="0.25">
      <c r="A202" s="101">
        <v>193</v>
      </c>
      <c r="B202" s="255" t="str">
        <f>IFERROR(VLOOKUP($C202,Nachschlagen!$B$2:$C$75,2, FALSE),"-")</f>
        <v>-</v>
      </c>
      <c r="C202" s="260"/>
      <c r="D202" s="224"/>
      <c r="E202" s="224"/>
      <c r="F202" s="224"/>
      <c r="G202" s="306"/>
    </row>
    <row r="203" spans="1:7" ht="28.5" hidden="1" customHeight="1" x14ac:dyDescent="0.25">
      <c r="A203" s="101">
        <v>194</v>
      </c>
      <c r="B203" s="255" t="str">
        <f>IFERROR(VLOOKUP($C203,Nachschlagen!$B$2:$C$75,2, FALSE),"-")</f>
        <v>-</v>
      </c>
      <c r="C203" s="260"/>
      <c r="D203" s="224"/>
      <c r="E203" s="224"/>
      <c r="F203" s="224"/>
      <c r="G203" s="306"/>
    </row>
    <row r="204" spans="1:7" ht="28.5" hidden="1" customHeight="1" x14ac:dyDescent="0.25">
      <c r="A204" s="101">
        <v>195</v>
      </c>
      <c r="B204" s="255" t="str">
        <f>IFERROR(VLOOKUP($C204,Nachschlagen!$B$2:$C$75,2, FALSE),"-")</f>
        <v>-</v>
      </c>
      <c r="C204" s="260"/>
      <c r="D204" s="224"/>
      <c r="E204" s="224"/>
      <c r="F204" s="224"/>
      <c r="G204" s="306"/>
    </row>
    <row r="205" spans="1:7" ht="28.5" hidden="1" customHeight="1" x14ac:dyDescent="0.25">
      <c r="A205" s="101">
        <v>196</v>
      </c>
      <c r="B205" s="255" t="str">
        <f>IFERROR(VLOOKUP($C205,Nachschlagen!$B$2:$C$75,2, FALSE),"-")</f>
        <v>-</v>
      </c>
      <c r="C205" s="260"/>
      <c r="D205" s="224"/>
      <c r="E205" s="224"/>
      <c r="F205" s="224"/>
      <c r="G205" s="306"/>
    </row>
    <row r="206" spans="1:7" ht="28.5" hidden="1" customHeight="1" x14ac:dyDescent="0.25">
      <c r="A206" s="101">
        <v>197</v>
      </c>
      <c r="B206" s="255" t="str">
        <f>IFERROR(VLOOKUP($C206,Nachschlagen!$B$2:$C$75,2, FALSE),"-")</f>
        <v>-</v>
      </c>
      <c r="C206" s="260"/>
      <c r="D206" s="224"/>
      <c r="E206" s="224"/>
      <c r="F206" s="224"/>
      <c r="G206" s="306"/>
    </row>
    <row r="207" spans="1:7" ht="28.5" hidden="1" customHeight="1" x14ac:dyDescent="0.25">
      <c r="A207" s="101">
        <v>198</v>
      </c>
      <c r="B207" s="255" t="str">
        <f>IFERROR(VLOOKUP($C207,Nachschlagen!$B$2:$C$75,2, FALSE),"-")</f>
        <v>-</v>
      </c>
      <c r="C207" s="260"/>
      <c r="D207" s="224"/>
      <c r="E207" s="224"/>
      <c r="F207" s="224"/>
      <c r="G207" s="306"/>
    </row>
    <row r="208" spans="1:7" ht="28.5" hidden="1" customHeight="1" x14ac:dyDescent="0.25">
      <c r="A208" s="101">
        <v>199</v>
      </c>
      <c r="B208" s="255" t="str">
        <f>IFERROR(VLOOKUP($C208,Nachschlagen!$B$2:$C$75,2, FALSE),"-")</f>
        <v>-</v>
      </c>
      <c r="C208" s="260"/>
      <c r="D208" s="224"/>
      <c r="E208" s="224"/>
      <c r="F208" s="224"/>
      <c r="G208" s="306"/>
    </row>
    <row r="209" spans="1:7" ht="28.5" hidden="1" customHeight="1" x14ac:dyDescent="0.25">
      <c r="A209" s="101">
        <v>200</v>
      </c>
      <c r="B209" s="255" t="str">
        <f>IFERROR(VLOOKUP($C209,Nachschlagen!$B$2:$C$75,2, FALSE),"-")</f>
        <v>-</v>
      </c>
      <c r="C209" s="260"/>
      <c r="D209" s="224"/>
      <c r="E209" s="224"/>
      <c r="F209" s="224"/>
      <c r="G209" s="306"/>
    </row>
    <row r="210" spans="1:7" ht="28.5" hidden="1" customHeight="1" x14ac:dyDescent="0.25">
      <c r="A210" s="101">
        <v>201</v>
      </c>
      <c r="B210" s="255" t="str">
        <f>IFERROR(VLOOKUP($C210,Nachschlagen!$B$2:$C$75,2, FALSE),"-")</f>
        <v>-</v>
      </c>
      <c r="C210" s="260"/>
      <c r="D210" s="224"/>
      <c r="E210" s="224"/>
      <c r="F210" s="224"/>
      <c r="G210" s="306"/>
    </row>
    <row r="211" spans="1:7" ht="28.5" hidden="1" customHeight="1" x14ac:dyDescent="0.25">
      <c r="A211" s="101">
        <v>202</v>
      </c>
      <c r="B211" s="255" t="str">
        <f>IFERROR(VLOOKUP($C211,Nachschlagen!$B$2:$C$75,2, FALSE),"-")</f>
        <v>-</v>
      </c>
      <c r="C211" s="260"/>
      <c r="D211" s="224"/>
      <c r="E211" s="224"/>
      <c r="F211" s="224"/>
      <c r="G211" s="306"/>
    </row>
    <row r="212" spans="1:7" ht="28.5" hidden="1" customHeight="1" x14ac:dyDescent="0.25">
      <c r="A212" s="101">
        <v>203</v>
      </c>
      <c r="B212" s="255" t="str">
        <f>IFERROR(VLOOKUP($C212,Nachschlagen!$B$2:$C$75,2, FALSE),"-")</f>
        <v>-</v>
      </c>
      <c r="C212" s="260"/>
      <c r="D212" s="224"/>
      <c r="E212" s="224"/>
      <c r="F212" s="224"/>
      <c r="G212" s="306"/>
    </row>
    <row r="213" spans="1:7" ht="28.5" hidden="1" customHeight="1" x14ac:dyDescent="0.25">
      <c r="A213" s="101">
        <v>204</v>
      </c>
      <c r="B213" s="255" t="str">
        <f>IFERROR(VLOOKUP($C213,Nachschlagen!$B$2:$C$75,2, FALSE),"-")</f>
        <v>-</v>
      </c>
      <c r="C213" s="260"/>
      <c r="D213" s="224"/>
      <c r="E213" s="224"/>
      <c r="F213" s="224"/>
      <c r="G213" s="306"/>
    </row>
    <row r="214" spans="1:7" ht="28.5" hidden="1" customHeight="1" x14ac:dyDescent="0.25">
      <c r="A214" s="101">
        <v>205</v>
      </c>
      <c r="B214" s="255" t="str">
        <f>IFERROR(VLOOKUP($C214,Nachschlagen!$B$2:$C$75,2, FALSE),"-")</f>
        <v>-</v>
      </c>
      <c r="C214" s="260"/>
      <c r="D214" s="224"/>
      <c r="E214" s="224"/>
      <c r="F214" s="224"/>
      <c r="G214" s="306"/>
    </row>
    <row r="215" spans="1:7" ht="28.5" hidden="1" customHeight="1" x14ac:dyDescent="0.25">
      <c r="A215" s="101">
        <v>206</v>
      </c>
      <c r="B215" s="255" t="str">
        <f>IFERROR(VLOOKUP($C215,Nachschlagen!$B$2:$C$75,2, FALSE),"-")</f>
        <v>-</v>
      </c>
      <c r="C215" s="260"/>
      <c r="D215" s="224"/>
      <c r="E215" s="224"/>
      <c r="F215" s="224"/>
      <c r="G215" s="306"/>
    </row>
    <row r="216" spans="1:7" ht="28.5" hidden="1" customHeight="1" x14ac:dyDescent="0.25">
      <c r="A216" s="101">
        <v>207</v>
      </c>
      <c r="B216" s="255" t="str">
        <f>IFERROR(VLOOKUP($C216,Nachschlagen!$B$2:$C$75,2, FALSE),"-")</f>
        <v>-</v>
      </c>
      <c r="C216" s="260"/>
      <c r="D216" s="224"/>
      <c r="E216" s="224"/>
      <c r="F216" s="224"/>
      <c r="G216" s="306"/>
    </row>
    <row r="217" spans="1:7" ht="28.5" hidden="1" customHeight="1" x14ac:dyDescent="0.25">
      <c r="A217" s="101">
        <v>208</v>
      </c>
      <c r="B217" s="255" t="str">
        <f>IFERROR(VLOOKUP($C217,Nachschlagen!$B$2:$C$75,2, FALSE),"-")</f>
        <v>-</v>
      </c>
      <c r="C217" s="260"/>
      <c r="D217" s="224"/>
      <c r="E217" s="224"/>
      <c r="F217" s="224"/>
      <c r="G217" s="306"/>
    </row>
    <row r="218" spans="1:7" ht="28.5" hidden="1" customHeight="1" x14ac:dyDescent="0.25">
      <c r="A218" s="101">
        <v>209</v>
      </c>
      <c r="B218" s="255" t="str">
        <f>IFERROR(VLOOKUP($C218,Nachschlagen!$B$2:$C$75,2, FALSE),"-")</f>
        <v>-</v>
      </c>
      <c r="C218" s="260"/>
      <c r="D218" s="224"/>
      <c r="E218" s="224"/>
      <c r="F218" s="224"/>
      <c r="G218" s="306"/>
    </row>
    <row r="219" spans="1:7" ht="28.5" hidden="1" customHeight="1" x14ac:dyDescent="0.25">
      <c r="A219" s="101">
        <v>210</v>
      </c>
      <c r="B219" s="255" t="str">
        <f>IFERROR(VLOOKUP($C219,Nachschlagen!$B$2:$C$75,2, FALSE),"-")</f>
        <v>-</v>
      </c>
      <c r="C219" s="260"/>
      <c r="D219" s="224"/>
      <c r="E219" s="224"/>
      <c r="F219" s="224"/>
      <c r="G219" s="306"/>
    </row>
    <row r="220" spans="1:7" ht="28.5" hidden="1" customHeight="1" x14ac:dyDescent="0.25">
      <c r="A220" s="101">
        <v>211</v>
      </c>
      <c r="B220" s="255" t="str">
        <f>IFERROR(VLOOKUP($C220,Nachschlagen!$B$2:$C$75,2, FALSE),"-")</f>
        <v>-</v>
      </c>
      <c r="C220" s="260"/>
      <c r="D220" s="224"/>
      <c r="E220" s="224"/>
      <c r="F220" s="224"/>
      <c r="G220" s="306"/>
    </row>
    <row r="221" spans="1:7" ht="28.5" hidden="1" customHeight="1" x14ac:dyDescent="0.25">
      <c r="A221" s="101">
        <v>212</v>
      </c>
      <c r="B221" s="255" t="str">
        <f>IFERROR(VLOOKUP($C221,Nachschlagen!$B$2:$C$75,2, FALSE),"-")</f>
        <v>-</v>
      </c>
      <c r="C221" s="260"/>
      <c r="D221" s="224"/>
      <c r="E221" s="224"/>
      <c r="F221" s="224"/>
      <c r="G221" s="306"/>
    </row>
    <row r="222" spans="1:7" ht="28.5" hidden="1" customHeight="1" x14ac:dyDescent="0.25">
      <c r="A222" s="101">
        <v>213</v>
      </c>
      <c r="B222" s="255" t="str">
        <f>IFERROR(VLOOKUP($C222,Nachschlagen!$B$2:$C$75,2, FALSE),"-")</f>
        <v>-</v>
      </c>
      <c r="C222" s="260"/>
      <c r="D222" s="224"/>
      <c r="E222" s="224"/>
      <c r="F222" s="224"/>
      <c r="G222" s="306"/>
    </row>
    <row r="223" spans="1:7" ht="28.5" hidden="1" customHeight="1" x14ac:dyDescent="0.25">
      <c r="A223" s="101">
        <v>214</v>
      </c>
      <c r="B223" s="255" t="str">
        <f>IFERROR(VLOOKUP($C223,Nachschlagen!$B$2:$C$75,2, FALSE),"-")</f>
        <v>-</v>
      </c>
      <c r="C223" s="260"/>
      <c r="D223" s="224"/>
      <c r="E223" s="224"/>
      <c r="F223" s="224"/>
      <c r="G223" s="306"/>
    </row>
    <row r="224" spans="1:7" ht="28.5" hidden="1" customHeight="1" x14ac:dyDescent="0.25">
      <c r="A224" s="101">
        <v>215</v>
      </c>
      <c r="B224" s="255" t="str">
        <f>IFERROR(VLOOKUP($C224,Nachschlagen!$B$2:$C$75,2, FALSE),"-")</f>
        <v>-</v>
      </c>
      <c r="C224" s="260"/>
      <c r="D224" s="224"/>
      <c r="E224" s="224"/>
      <c r="F224" s="224"/>
      <c r="G224" s="306"/>
    </row>
    <row r="225" spans="1:7" ht="28.5" hidden="1" customHeight="1" x14ac:dyDescent="0.25">
      <c r="A225" s="101">
        <v>216</v>
      </c>
      <c r="B225" s="255" t="str">
        <f>IFERROR(VLOOKUP($C225,Nachschlagen!$B$2:$C$75,2, FALSE),"-")</f>
        <v>-</v>
      </c>
      <c r="C225" s="260"/>
      <c r="D225" s="224"/>
      <c r="E225" s="224"/>
      <c r="F225" s="224"/>
      <c r="G225" s="306"/>
    </row>
    <row r="226" spans="1:7" ht="28.5" hidden="1" customHeight="1" x14ac:dyDescent="0.25">
      <c r="A226" s="101">
        <v>217</v>
      </c>
      <c r="B226" s="255" t="str">
        <f>IFERROR(VLOOKUP($C226,Nachschlagen!$B$2:$C$75,2, FALSE),"-")</f>
        <v>-</v>
      </c>
      <c r="C226" s="260"/>
      <c r="D226" s="224"/>
      <c r="E226" s="224"/>
      <c r="F226" s="224"/>
      <c r="G226" s="306"/>
    </row>
    <row r="227" spans="1:7" ht="28.5" hidden="1" customHeight="1" x14ac:dyDescent="0.25">
      <c r="A227" s="101">
        <v>218</v>
      </c>
      <c r="B227" s="255" t="str">
        <f>IFERROR(VLOOKUP($C227,Nachschlagen!$B$2:$C$75,2, FALSE),"-")</f>
        <v>-</v>
      </c>
      <c r="C227" s="260"/>
      <c r="D227" s="224"/>
      <c r="E227" s="224"/>
      <c r="F227" s="224"/>
      <c r="G227" s="306"/>
    </row>
    <row r="228" spans="1:7" ht="28.5" hidden="1" customHeight="1" x14ac:dyDescent="0.25">
      <c r="A228" s="101">
        <v>219</v>
      </c>
      <c r="B228" s="255" t="str">
        <f>IFERROR(VLOOKUP($C228,Nachschlagen!$B$2:$C$75,2, FALSE),"-")</f>
        <v>-</v>
      </c>
      <c r="C228" s="260"/>
      <c r="D228" s="224"/>
      <c r="E228" s="224"/>
      <c r="F228" s="224"/>
      <c r="G228" s="306"/>
    </row>
    <row r="229" spans="1:7" ht="28.5" hidden="1" customHeight="1" x14ac:dyDescent="0.25">
      <c r="A229" s="101">
        <v>220</v>
      </c>
      <c r="B229" s="255" t="str">
        <f>IFERROR(VLOOKUP($C229,Nachschlagen!$B$2:$C$75,2, FALSE),"-")</f>
        <v>-</v>
      </c>
      <c r="C229" s="260"/>
      <c r="D229" s="224"/>
      <c r="E229" s="224"/>
      <c r="F229" s="224"/>
      <c r="G229" s="306"/>
    </row>
    <row r="230" spans="1:7" ht="28.5" hidden="1" customHeight="1" x14ac:dyDescent="0.25">
      <c r="A230" s="101">
        <v>221</v>
      </c>
      <c r="B230" s="255" t="str">
        <f>IFERROR(VLOOKUP($C230,Nachschlagen!$B$2:$C$75,2, FALSE),"-")</f>
        <v>-</v>
      </c>
      <c r="C230" s="260"/>
      <c r="D230" s="224"/>
      <c r="E230" s="224"/>
      <c r="F230" s="224"/>
      <c r="G230" s="306"/>
    </row>
    <row r="231" spans="1:7" ht="28.5" hidden="1" customHeight="1" x14ac:dyDescent="0.25">
      <c r="A231" s="101">
        <v>222</v>
      </c>
      <c r="B231" s="255" t="str">
        <f>IFERROR(VLOOKUP($C231,Nachschlagen!$B$2:$C$75,2, FALSE),"-")</f>
        <v>-</v>
      </c>
      <c r="C231" s="260"/>
      <c r="D231" s="224"/>
      <c r="E231" s="224"/>
      <c r="F231" s="224"/>
      <c r="G231" s="306"/>
    </row>
    <row r="232" spans="1:7" ht="28.5" hidden="1" customHeight="1" x14ac:dyDescent="0.25">
      <c r="A232" s="101">
        <v>223</v>
      </c>
      <c r="B232" s="255" t="str">
        <f>IFERROR(VLOOKUP($C232,Nachschlagen!$B$2:$C$75,2, FALSE),"-")</f>
        <v>-</v>
      </c>
      <c r="C232" s="260"/>
      <c r="D232" s="224"/>
      <c r="E232" s="224"/>
      <c r="F232" s="224"/>
      <c r="G232" s="306"/>
    </row>
    <row r="233" spans="1:7" ht="28.5" hidden="1" customHeight="1" x14ac:dyDescent="0.25">
      <c r="A233" s="101">
        <v>224</v>
      </c>
      <c r="B233" s="255" t="str">
        <f>IFERROR(VLOOKUP($C233,Nachschlagen!$B$2:$C$75,2, FALSE),"-")</f>
        <v>-</v>
      </c>
      <c r="C233" s="260"/>
      <c r="D233" s="224"/>
      <c r="E233" s="224"/>
      <c r="F233" s="224"/>
      <c r="G233" s="306"/>
    </row>
    <row r="234" spans="1:7" ht="28.5" hidden="1" customHeight="1" x14ac:dyDescent="0.25">
      <c r="A234" s="101">
        <v>225</v>
      </c>
      <c r="B234" s="255" t="str">
        <f>IFERROR(VLOOKUP($C234,Nachschlagen!$B$2:$C$75,2, FALSE),"-")</f>
        <v>-</v>
      </c>
      <c r="C234" s="260"/>
      <c r="D234" s="224"/>
      <c r="E234" s="224"/>
      <c r="F234" s="224"/>
      <c r="G234" s="306"/>
    </row>
    <row r="235" spans="1:7" ht="28.5" hidden="1" customHeight="1" x14ac:dyDescent="0.25">
      <c r="A235" s="101">
        <v>226</v>
      </c>
      <c r="B235" s="255" t="str">
        <f>IFERROR(VLOOKUP($C235,Nachschlagen!$B$2:$C$75,2, FALSE),"-")</f>
        <v>-</v>
      </c>
      <c r="C235" s="260"/>
      <c r="D235" s="224"/>
      <c r="E235" s="224"/>
      <c r="F235" s="224"/>
      <c r="G235" s="306"/>
    </row>
    <row r="236" spans="1:7" ht="28.5" hidden="1" customHeight="1" x14ac:dyDescent="0.25">
      <c r="A236" s="101">
        <v>227</v>
      </c>
      <c r="B236" s="255" t="str">
        <f>IFERROR(VLOOKUP($C236,Nachschlagen!$B$2:$C$75,2, FALSE),"-")</f>
        <v>-</v>
      </c>
      <c r="C236" s="260"/>
      <c r="D236" s="224"/>
      <c r="E236" s="224"/>
      <c r="F236" s="224"/>
      <c r="G236" s="306"/>
    </row>
    <row r="237" spans="1:7" ht="28.5" hidden="1" customHeight="1" x14ac:dyDescent="0.25">
      <c r="A237" s="101">
        <v>228</v>
      </c>
      <c r="B237" s="255" t="str">
        <f>IFERROR(VLOOKUP($C237,Nachschlagen!$B$2:$C$75,2, FALSE),"-")</f>
        <v>-</v>
      </c>
      <c r="C237" s="260"/>
      <c r="D237" s="224"/>
      <c r="E237" s="224"/>
      <c r="F237" s="224"/>
      <c r="G237" s="306"/>
    </row>
    <row r="238" spans="1:7" ht="28.5" hidden="1" customHeight="1" x14ac:dyDescent="0.25">
      <c r="A238" s="101">
        <v>229</v>
      </c>
      <c r="B238" s="255" t="str">
        <f>IFERROR(VLOOKUP($C238,Nachschlagen!$B$2:$C$75,2, FALSE),"-")</f>
        <v>-</v>
      </c>
      <c r="C238" s="260"/>
      <c r="D238" s="224"/>
      <c r="E238" s="224"/>
      <c r="F238" s="224"/>
      <c r="G238" s="306"/>
    </row>
    <row r="239" spans="1:7" ht="28.5" hidden="1" customHeight="1" x14ac:dyDescent="0.25">
      <c r="A239" s="101">
        <v>230</v>
      </c>
      <c r="B239" s="255" t="str">
        <f>IFERROR(VLOOKUP($C239,Nachschlagen!$B$2:$C$75,2, FALSE),"-")</f>
        <v>-</v>
      </c>
      <c r="C239" s="260"/>
      <c r="D239" s="224"/>
      <c r="E239" s="224"/>
      <c r="F239" s="224"/>
      <c r="G239" s="306"/>
    </row>
    <row r="240" spans="1:7" ht="28.5" hidden="1" customHeight="1" x14ac:dyDescent="0.25">
      <c r="A240" s="101">
        <v>231</v>
      </c>
      <c r="B240" s="255" t="str">
        <f>IFERROR(VLOOKUP($C240,Nachschlagen!$B$2:$C$75,2, FALSE),"-")</f>
        <v>-</v>
      </c>
      <c r="C240" s="260"/>
      <c r="D240" s="224"/>
      <c r="E240" s="224"/>
      <c r="F240" s="224"/>
      <c r="G240" s="306"/>
    </row>
    <row r="241" spans="1:7" ht="28.5" hidden="1" customHeight="1" x14ac:dyDescent="0.25">
      <c r="A241" s="101">
        <v>232</v>
      </c>
      <c r="B241" s="255" t="str">
        <f>IFERROR(VLOOKUP($C241,Nachschlagen!$B$2:$C$75,2, FALSE),"-")</f>
        <v>-</v>
      </c>
      <c r="C241" s="260"/>
      <c r="D241" s="224"/>
      <c r="E241" s="224"/>
      <c r="F241" s="224"/>
      <c r="G241" s="306"/>
    </row>
    <row r="242" spans="1:7" ht="28.5" hidden="1" customHeight="1" x14ac:dyDescent="0.25">
      <c r="A242" s="101">
        <v>233</v>
      </c>
      <c r="B242" s="255" t="str">
        <f>IFERROR(VLOOKUP($C242,Nachschlagen!$B$2:$C$75,2, FALSE),"-")</f>
        <v>-</v>
      </c>
      <c r="C242" s="260"/>
      <c r="D242" s="224"/>
      <c r="E242" s="224"/>
      <c r="F242" s="224"/>
      <c r="G242" s="306"/>
    </row>
    <row r="243" spans="1:7" ht="28.5" hidden="1" customHeight="1" x14ac:dyDescent="0.25">
      <c r="A243" s="101">
        <v>234</v>
      </c>
      <c r="B243" s="255" t="str">
        <f>IFERROR(VLOOKUP($C243,Nachschlagen!$B$2:$C$75,2, FALSE),"-")</f>
        <v>-</v>
      </c>
      <c r="C243" s="260"/>
      <c r="D243" s="224"/>
      <c r="E243" s="224"/>
      <c r="F243" s="224"/>
      <c r="G243" s="306"/>
    </row>
    <row r="244" spans="1:7" ht="28.5" hidden="1" customHeight="1" x14ac:dyDescent="0.25">
      <c r="A244" s="101">
        <v>235</v>
      </c>
      <c r="B244" s="255" t="str">
        <f>IFERROR(VLOOKUP($C244,Nachschlagen!$B$2:$C$75,2, FALSE),"-")</f>
        <v>-</v>
      </c>
      <c r="C244" s="260"/>
      <c r="D244" s="224"/>
      <c r="E244" s="224"/>
      <c r="F244" s="224"/>
      <c r="G244" s="306"/>
    </row>
    <row r="245" spans="1:7" ht="28.5" hidden="1" customHeight="1" x14ac:dyDescent="0.25">
      <c r="A245" s="101">
        <v>236</v>
      </c>
      <c r="B245" s="255" t="str">
        <f>IFERROR(VLOOKUP($C245,Nachschlagen!$B$2:$C$75,2, FALSE),"-")</f>
        <v>-</v>
      </c>
      <c r="C245" s="260"/>
      <c r="D245" s="224"/>
      <c r="E245" s="224"/>
      <c r="F245" s="224"/>
      <c r="G245" s="306"/>
    </row>
    <row r="246" spans="1:7" ht="28.5" hidden="1" customHeight="1" x14ac:dyDescent="0.25">
      <c r="A246" s="101">
        <v>237</v>
      </c>
      <c r="B246" s="255" t="str">
        <f>IFERROR(VLOOKUP($C246,Nachschlagen!$B$2:$C$75,2, FALSE),"-")</f>
        <v>-</v>
      </c>
      <c r="C246" s="260"/>
      <c r="D246" s="224"/>
      <c r="E246" s="224"/>
      <c r="F246" s="224"/>
      <c r="G246" s="306"/>
    </row>
    <row r="247" spans="1:7" ht="28.5" hidden="1" customHeight="1" x14ac:dyDescent="0.25">
      <c r="A247" s="101">
        <v>238</v>
      </c>
      <c r="B247" s="255" t="str">
        <f>IFERROR(VLOOKUP($C247,Nachschlagen!$B$2:$C$75,2, FALSE),"-")</f>
        <v>-</v>
      </c>
      <c r="C247" s="260"/>
      <c r="D247" s="224"/>
      <c r="E247" s="224"/>
      <c r="F247" s="224"/>
      <c r="G247" s="306"/>
    </row>
    <row r="248" spans="1:7" ht="28.5" hidden="1" customHeight="1" x14ac:dyDescent="0.25">
      <c r="A248" s="101">
        <v>239</v>
      </c>
      <c r="B248" s="255" t="str">
        <f>IFERROR(VLOOKUP($C248,Nachschlagen!$B$2:$C$75,2, FALSE),"-")</f>
        <v>-</v>
      </c>
      <c r="C248" s="260"/>
      <c r="D248" s="224"/>
      <c r="E248" s="224"/>
      <c r="F248" s="224"/>
      <c r="G248" s="306"/>
    </row>
    <row r="249" spans="1:7" ht="28.5" hidden="1" customHeight="1" x14ac:dyDescent="0.25">
      <c r="A249" s="101">
        <v>240</v>
      </c>
      <c r="B249" s="255" t="str">
        <f>IFERROR(VLOOKUP($C249,Nachschlagen!$B$2:$C$75,2, FALSE),"-")</f>
        <v>-</v>
      </c>
      <c r="C249" s="260"/>
      <c r="D249" s="224"/>
      <c r="E249" s="224"/>
      <c r="F249" s="224"/>
      <c r="G249" s="306"/>
    </row>
    <row r="250" spans="1:7" ht="28.5" hidden="1" customHeight="1" x14ac:dyDescent="0.25">
      <c r="A250" s="101">
        <v>241</v>
      </c>
      <c r="B250" s="255" t="str">
        <f>IFERROR(VLOOKUP($C250,Nachschlagen!$B$2:$C$75,2, FALSE),"-")</f>
        <v>-</v>
      </c>
      <c r="C250" s="260"/>
      <c r="D250" s="224"/>
      <c r="E250" s="224"/>
      <c r="F250" s="224"/>
      <c r="G250" s="306"/>
    </row>
    <row r="251" spans="1:7" ht="28.5" hidden="1" customHeight="1" x14ac:dyDescent="0.25">
      <c r="A251" s="101">
        <v>242</v>
      </c>
      <c r="B251" s="255" t="str">
        <f>IFERROR(VLOOKUP($C251,Nachschlagen!$B$2:$C$75,2, FALSE),"-")</f>
        <v>-</v>
      </c>
      <c r="C251" s="260"/>
      <c r="D251" s="224"/>
      <c r="E251" s="224"/>
      <c r="F251" s="224"/>
      <c r="G251" s="306"/>
    </row>
    <row r="252" spans="1:7" ht="28.5" hidden="1" customHeight="1" x14ac:dyDescent="0.25">
      <c r="A252" s="101">
        <v>243</v>
      </c>
      <c r="B252" s="255" t="str">
        <f>IFERROR(VLOOKUP($C252,Nachschlagen!$B$2:$C$75,2, FALSE),"-")</f>
        <v>-</v>
      </c>
      <c r="C252" s="260"/>
      <c r="D252" s="224"/>
      <c r="E252" s="224"/>
      <c r="F252" s="224"/>
      <c r="G252" s="306"/>
    </row>
    <row r="253" spans="1:7" ht="28.5" hidden="1" customHeight="1" x14ac:dyDescent="0.25">
      <c r="A253" s="101">
        <v>244</v>
      </c>
      <c r="B253" s="255" t="str">
        <f>IFERROR(VLOOKUP($C253,Nachschlagen!$B$2:$C$75,2, FALSE),"-")</f>
        <v>-</v>
      </c>
      <c r="C253" s="260"/>
      <c r="D253" s="224"/>
      <c r="E253" s="224"/>
      <c r="F253" s="224"/>
      <c r="G253" s="306"/>
    </row>
    <row r="254" spans="1:7" ht="28.5" hidden="1" customHeight="1" x14ac:dyDescent="0.25">
      <c r="A254" s="101">
        <v>245</v>
      </c>
      <c r="B254" s="255" t="str">
        <f>IFERROR(VLOOKUP($C254,Nachschlagen!$B$2:$C$75,2, FALSE),"-")</f>
        <v>-</v>
      </c>
      <c r="C254" s="260"/>
      <c r="D254" s="224"/>
      <c r="E254" s="224"/>
      <c r="F254" s="224"/>
      <c r="G254" s="306"/>
    </row>
    <row r="255" spans="1:7" ht="28.5" hidden="1" customHeight="1" x14ac:dyDescent="0.25">
      <c r="A255" s="101">
        <v>246</v>
      </c>
      <c r="B255" s="255" t="str">
        <f>IFERROR(VLOOKUP($C255,Nachschlagen!$B$2:$C$75,2, FALSE),"-")</f>
        <v>-</v>
      </c>
      <c r="C255" s="260"/>
      <c r="D255" s="224"/>
      <c r="E255" s="224"/>
      <c r="F255" s="224"/>
      <c r="G255" s="306"/>
    </row>
    <row r="256" spans="1:7" ht="28.5" hidden="1" customHeight="1" x14ac:dyDescent="0.25">
      <c r="A256" s="101">
        <v>247</v>
      </c>
      <c r="B256" s="255" t="str">
        <f>IFERROR(VLOOKUP($C256,Nachschlagen!$B$2:$C$75,2, FALSE),"-")</f>
        <v>-</v>
      </c>
      <c r="C256" s="260"/>
      <c r="D256" s="224"/>
      <c r="E256" s="224"/>
      <c r="F256" s="224"/>
      <c r="G256" s="306"/>
    </row>
    <row r="257" spans="1:7" ht="28.5" hidden="1" customHeight="1" x14ac:dyDescent="0.25">
      <c r="A257" s="101">
        <v>248</v>
      </c>
      <c r="B257" s="255" t="str">
        <f>IFERROR(VLOOKUP($C257,Nachschlagen!$B$2:$C$75,2, FALSE),"-")</f>
        <v>-</v>
      </c>
      <c r="C257" s="260"/>
      <c r="D257" s="224"/>
      <c r="E257" s="224"/>
      <c r="F257" s="224"/>
      <c r="G257" s="306"/>
    </row>
    <row r="258" spans="1:7" ht="28.5" hidden="1" customHeight="1" x14ac:dyDescent="0.25">
      <c r="A258" s="101">
        <v>249</v>
      </c>
      <c r="B258" s="255" t="str">
        <f>IFERROR(VLOOKUP($C258,Nachschlagen!$B$2:$C$75,2, FALSE),"-")</f>
        <v>-</v>
      </c>
      <c r="C258" s="260"/>
      <c r="D258" s="224"/>
      <c r="E258" s="224"/>
      <c r="F258" s="224"/>
      <c r="G258" s="306"/>
    </row>
    <row r="259" spans="1:7" ht="28.5" hidden="1" customHeight="1" x14ac:dyDescent="0.25">
      <c r="A259" s="101">
        <v>250</v>
      </c>
      <c r="B259" s="255" t="str">
        <f>IFERROR(VLOOKUP($C259,Nachschlagen!$B$2:$C$75,2, FALSE),"-")</f>
        <v>-</v>
      </c>
      <c r="C259" s="260"/>
      <c r="D259" s="224"/>
      <c r="E259" s="224"/>
      <c r="F259" s="224"/>
      <c r="G259" s="306"/>
    </row>
    <row r="260" spans="1:7" ht="28.5" hidden="1" customHeight="1" x14ac:dyDescent="0.25">
      <c r="A260" s="101">
        <v>251</v>
      </c>
      <c r="B260" s="255" t="str">
        <f>IFERROR(VLOOKUP($C260,Nachschlagen!$B$2:$C$75,2, FALSE),"-")</f>
        <v>-</v>
      </c>
      <c r="C260" s="260"/>
      <c r="D260" s="224"/>
      <c r="E260" s="224"/>
      <c r="F260" s="224"/>
      <c r="G260" s="306"/>
    </row>
    <row r="261" spans="1:7" ht="28.5" hidden="1" customHeight="1" x14ac:dyDescent="0.25">
      <c r="A261" s="101">
        <v>252</v>
      </c>
      <c r="B261" s="255" t="str">
        <f>IFERROR(VLOOKUP($C261,Nachschlagen!$B$2:$C$75,2, FALSE),"-")</f>
        <v>-</v>
      </c>
      <c r="C261" s="260"/>
      <c r="D261" s="224"/>
      <c r="E261" s="224"/>
      <c r="F261" s="224"/>
      <c r="G261" s="306"/>
    </row>
    <row r="262" spans="1:7" ht="28.5" hidden="1" customHeight="1" x14ac:dyDescent="0.25">
      <c r="A262" s="101">
        <v>253</v>
      </c>
      <c r="B262" s="255" t="str">
        <f>IFERROR(VLOOKUP($C262,Nachschlagen!$B$2:$C$75,2, FALSE),"-")</f>
        <v>-</v>
      </c>
      <c r="C262" s="260"/>
      <c r="D262" s="224"/>
      <c r="E262" s="224"/>
      <c r="F262" s="224"/>
      <c r="G262" s="306"/>
    </row>
    <row r="263" spans="1:7" ht="28.5" hidden="1" customHeight="1" x14ac:dyDescent="0.25">
      <c r="A263" s="101">
        <v>254</v>
      </c>
      <c r="B263" s="255" t="str">
        <f>IFERROR(VLOOKUP($C263,Nachschlagen!$B$2:$C$75,2, FALSE),"-")</f>
        <v>-</v>
      </c>
      <c r="C263" s="260"/>
      <c r="D263" s="224"/>
      <c r="E263" s="224"/>
      <c r="F263" s="224"/>
      <c r="G263" s="306"/>
    </row>
    <row r="264" spans="1:7" ht="28.5" hidden="1" customHeight="1" x14ac:dyDescent="0.25">
      <c r="A264" s="101">
        <v>255</v>
      </c>
      <c r="B264" s="255" t="str">
        <f>IFERROR(VLOOKUP($C264,Nachschlagen!$B$2:$C$75,2, FALSE),"-")</f>
        <v>-</v>
      </c>
      <c r="C264" s="260"/>
      <c r="D264" s="224"/>
      <c r="E264" s="224"/>
      <c r="F264" s="224"/>
      <c r="G264" s="306"/>
    </row>
    <row r="265" spans="1:7" ht="28.5" hidden="1" customHeight="1" x14ac:dyDescent="0.25">
      <c r="A265" s="101">
        <v>256</v>
      </c>
      <c r="B265" s="255" t="str">
        <f>IFERROR(VLOOKUP($C265,Nachschlagen!$B$2:$C$75,2, FALSE),"-")</f>
        <v>-</v>
      </c>
      <c r="C265" s="260"/>
      <c r="D265" s="224"/>
      <c r="E265" s="224"/>
      <c r="F265" s="224"/>
      <c r="G265" s="306"/>
    </row>
    <row r="266" spans="1:7" ht="28.5" hidden="1" customHeight="1" x14ac:dyDescent="0.25">
      <c r="A266" s="101">
        <v>257</v>
      </c>
      <c r="B266" s="255" t="str">
        <f>IFERROR(VLOOKUP($C266,Nachschlagen!$B$2:$C$75,2, FALSE),"-")</f>
        <v>-</v>
      </c>
      <c r="C266" s="260"/>
      <c r="D266" s="224"/>
      <c r="E266" s="224"/>
      <c r="F266" s="224"/>
      <c r="G266" s="306"/>
    </row>
    <row r="267" spans="1:7" ht="28.5" hidden="1" customHeight="1" x14ac:dyDescent="0.25">
      <c r="A267" s="101">
        <v>258</v>
      </c>
      <c r="B267" s="255" t="str">
        <f>IFERROR(VLOOKUP($C267,Nachschlagen!$B$2:$C$75,2, FALSE),"-")</f>
        <v>-</v>
      </c>
      <c r="C267" s="260"/>
      <c r="D267" s="224"/>
      <c r="E267" s="224"/>
      <c r="F267" s="224"/>
      <c r="G267" s="306"/>
    </row>
    <row r="268" spans="1:7" ht="28.5" hidden="1" customHeight="1" x14ac:dyDescent="0.25">
      <c r="A268" s="101">
        <v>259</v>
      </c>
      <c r="B268" s="255" t="str">
        <f>IFERROR(VLOOKUP($C268,Nachschlagen!$B$2:$C$75,2, FALSE),"-")</f>
        <v>-</v>
      </c>
      <c r="C268" s="260"/>
      <c r="D268" s="224"/>
      <c r="E268" s="224"/>
      <c r="F268" s="224"/>
      <c r="G268" s="306"/>
    </row>
    <row r="269" spans="1:7" ht="28.5" hidden="1" customHeight="1" x14ac:dyDescent="0.25">
      <c r="A269" s="101">
        <v>260</v>
      </c>
      <c r="B269" s="255" t="str">
        <f>IFERROR(VLOOKUP($C269,Nachschlagen!$B$2:$C$75,2, FALSE),"-")</f>
        <v>-</v>
      </c>
      <c r="C269" s="260"/>
      <c r="D269" s="224"/>
      <c r="E269" s="224"/>
      <c r="F269" s="224"/>
      <c r="G269" s="306"/>
    </row>
    <row r="270" spans="1:7" ht="28.5" hidden="1" customHeight="1" x14ac:dyDescent="0.25">
      <c r="A270" s="101">
        <v>261</v>
      </c>
      <c r="B270" s="255" t="str">
        <f>IFERROR(VLOOKUP($C270,Nachschlagen!$B$2:$C$75,2, FALSE),"-")</f>
        <v>-</v>
      </c>
      <c r="C270" s="260"/>
      <c r="D270" s="224"/>
      <c r="E270" s="224"/>
      <c r="F270" s="224"/>
      <c r="G270" s="306"/>
    </row>
    <row r="271" spans="1:7" ht="28.5" hidden="1" customHeight="1" x14ac:dyDescent="0.25">
      <c r="A271" s="101">
        <v>262</v>
      </c>
      <c r="B271" s="255" t="str">
        <f>IFERROR(VLOOKUP($C271,Nachschlagen!$B$2:$C$75,2, FALSE),"-")</f>
        <v>-</v>
      </c>
      <c r="C271" s="260"/>
      <c r="D271" s="224"/>
      <c r="E271" s="224"/>
      <c r="F271" s="224"/>
      <c r="G271" s="306"/>
    </row>
    <row r="272" spans="1:7" ht="28.5" hidden="1" customHeight="1" x14ac:dyDescent="0.25">
      <c r="A272" s="101">
        <v>263</v>
      </c>
      <c r="B272" s="255" t="str">
        <f>IFERROR(VLOOKUP($C272,Nachschlagen!$B$2:$C$75,2, FALSE),"-")</f>
        <v>-</v>
      </c>
      <c r="C272" s="260"/>
      <c r="D272" s="224"/>
      <c r="E272" s="224"/>
      <c r="F272" s="224"/>
      <c r="G272" s="306"/>
    </row>
    <row r="273" spans="1:7" ht="28.5" hidden="1" customHeight="1" x14ac:dyDescent="0.25">
      <c r="A273" s="101">
        <v>264</v>
      </c>
      <c r="B273" s="255" t="str">
        <f>IFERROR(VLOOKUP($C273,Nachschlagen!$B$2:$C$75,2, FALSE),"-")</f>
        <v>-</v>
      </c>
      <c r="C273" s="260"/>
      <c r="D273" s="224"/>
      <c r="E273" s="224"/>
      <c r="F273" s="224"/>
      <c r="G273" s="306"/>
    </row>
    <row r="274" spans="1:7" ht="28.5" hidden="1" customHeight="1" x14ac:dyDescent="0.25">
      <c r="A274" s="101">
        <v>265</v>
      </c>
      <c r="B274" s="255" t="str">
        <f>IFERROR(VLOOKUP($C274,Nachschlagen!$B$2:$C$75,2, FALSE),"-")</f>
        <v>-</v>
      </c>
      <c r="C274" s="260"/>
      <c r="D274" s="224"/>
      <c r="E274" s="224"/>
      <c r="F274" s="224"/>
      <c r="G274" s="306"/>
    </row>
    <row r="275" spans="1:7" ht="28.5" hidden="1" customHeight="1" x14ac:dyDescent="0.25">
      <c r="A275" s="101">
        <v>266</v>
      </c>
      <c r="B275" s="255" t="str">
        <f>IFERROR(VLOOKUP($C275,Nachschlagen!$B$2:$C$75,2, FALSE),"-")</f>
        <v>-</v>
      </c>
      <c r="C275" s="260"/>
      <c r="D275" s="224"/>
      <c r="E275" s="224"/>
      <c r="F275" s="224"/>
      <c r="G275" s="306"/>
    </row>
    <row r="276" spans="1:7" ht="28.5" hidden="1" customHeight="1" x14ac:dyDescent="0.25">
      <c r="A276" s="101">
        <v>267</v>
      </c>
      <c r="B276" s="255" t="str">
        <f>IFERROR(VLOOKUP($C276,Nachschlagen!$B$2:$C$75,2, FALSE),"-")</f>
        <v>-</v>
      </c>
      <c r="C276" s="260"/>
      <c r="D276" s="224"/>
      <c r="E276" s="224"/>
      <c r="F276" s="224"/>
      <c r="G276" s="306"/>
    </row>
    <row r="277" spans="1:7" ht="28.5" hidden="1" customHeight="1" x14ac:dyDescent="0.25">
      <c r="A277" s="101">
        <v>268</v>
      </c>
      <c r="B277" s="255" t="str">
        <f>IFERROR(VLOOKUP($C277,Nachschlagen!$B$2:$C$75,2, FALSE),"-")</f>
        <v>-</v>
      </c>
      <c r="C277" s="260"/>
      <c r="D277" s="224"/>
      <c r="E277" s="224"/>
      <c r="F277" s="224"/>
      <c r="G277" s="306"/>
    </row>
    <row r="278" spans="1:7" ht="28.5" hidden="1" customHeight="1" x14ac:dyDescent="0.25">
      <c r="A278" s="101">
        <v>269</v>
      </c>
      <c r="B278" s="255" t="str">
        <f>IFERROR(VLOOKUP($C278,Nachschlagen!$B$2:$C$75,2, FALSE),"-")</f>
        <v>-</v>
      </c>
      <c r="C278" s="260"/>
      <c r="D278" s="224"/>
      <c r="E278" s="224"/>
      <c r="F278" s="224"/>
      <c r="G278" s="306"/>
    </row>
    <row r="279" spans="1:7" ht="28.5" hidden="1" customHeight="1" x14ac:dyDescent="0.25">
      <c r="A279" s="101">
        <v>270</v>
      </c>
      <c r="B279" s="255" t="str">
        <f>IFERROR(VLOOKUP($C279,Nachschlagen!$B$2:$C$75,2, FALSE),"-")</f>
        <v>-</v>
      </c>
      <c r="C279" s="260"/>
      <c r="D279" s="224"/>
      <c r="E279" s="224"/>
      <c r="F279" s="224"/>
      <c r="G279" s="306"/>
    </row>
    <row r="280" spans="1:7" ht="28.5" hidden="1" customHeight="1" x14ac:dyDescent="0.25">
      <c r="A280" s="101">
        <v>271</v>
      </c>
      <c r="B280" s="255" t="str">
        <f>IFERROR(VLOOKUP($C280,Nachschlagen!$B$2:$C$75,2, FALSE),"-")</f>
        <v>-</v>
      </c>
      <c r="C280" s="260"/>
      <c r="D280" s="224"/>
      <c r="E280" s="224"/>
      <c r="F280" s="224"/>
      <c r="G280" s="306"/>
    </row>
    <row r="281" spans="1:7" ht="28.5" hidden="1" customHeight="1" x14ac:dyDescent="0.25">
      <c r="A281" s="101">
        <v>272</v>
      </c>
      <c r="B281" s="255" t="str">
        <f>IFERROR(VLOOKUP($C281,Nachschlagen!$B$2:$C$75,2, FALSE),"-")</f>
        <v>-</v>
      </c>
      <c r="C281" s="260"/>
      <c r="D281" s="224"/>
      <c r="E281" s="224"/>
      <c r="F281" s="224"/>
      <c r="G281" s="306"/>
    </row>
    <row r="282" spans="1:7" ht="28.5" hidden="1" customHeight="1" x14ac:dyDescent="0.25">
      <c r="A282" s="101">
        <v>273</v>
      </c>
      <c r="B282" s="255" t="str">
        <f>IFERROR(VLOOKUP($C282,Nachschlagen!$B$2:$C$75,2, FALSE),"-")</f>
        <v>-</v>
      </c>
      <c r="C282" s="260"/>
      <c r="D282" s="224"/>
      <c r="E282" s="224"/>
      <c r="F282" s="224"/>
      <c r="G282" s="306"/>
    </row>
    <row r="283" spans="1:7" ht="28.5" hidden="1" customHeight="1" x14ac:dyDescent="0.25">
      <c r="A283" s="101">
        <v>274</v>
      </c>
      <c r="B283" s="255" t="str">
        <f>IFERROR(VLOOKUP($C283,Nachschlagen!$B$2:$C$75,2, FALSE),"-")</f>
        <v>-</v>
      </c>
      <c r="C283" s="260"/>
      <c r="D283" s="224"/>
      <c r="E283" s="224"/>
      <c r="F283" s="224"/>
      <c r="G283" s="306"/>
    </row>
    <row r="284" spans="1:7" ht="28.5" hidden="1" customHeight="1" x14ac:dyDescent="0.25">
      <c r="A284" s="101">
        <v>275</v>
      </c>
      <c r="B284" s="255" t="str">
        <f>IFERROR(VLOOKUP($C284,Nachschlagen!$B$2:$C$75,2, FALSE),"-")</f>
        <v>-</v>
      </c>
      <c r="C284" s="260"/>
      <c r="D284" s="224"/>
      <c r="E284" s="224"/>
      <c r="F284" s="224"/>
      <c r="G284" s="306"/>
    </row>
    <row r="285" spans="1:7" ht="28.5" hidden="1" customHeight="1" x14ac:dyDescent="0.25">
      <c r="A285" s="101">
        <v>276</v>
      </c>
      <c r="B285" s="255" t="str">
        <f>IFERROR(VLOOKUP($C285,Nachschlagen!$B$2:$C$75,2, FALSE),"-")</f>
        <v>-</v>
      </c>
      <c r="C285" s="260"/>
      <c r="D285" s="224"/>
      <c r="E285" s="224"/>
      <c r="F285" s="224"/>
      <c r="G285" s="306"/>
    </row>
    <row r="286" spans="1:7" ht="28.5" hidden="1" customHeight="1" x14ac:dyDescent="0.25">
      <c r="A286" s="101">
        <v>277</v>
      </c>
      <c r="B286" s="255" t="str">
        <f>IFERROR(VLOOKUP($C286,Nachschlagen!$B$2:$C$75,2, FALSE),"-")</f>
        <v>-</v>
      </c>
      <c r="C286" s="260"/>
      <c r="D286" s="224"/>
      <c r="E286" s="224"/>
      <c r="F286" s="224"/>
      <c r="G286" s="306"/>
    </row>
    <row r="287" spans="1:7" ht="28.5" hidden="1" customHeight="1" x14ac:dyDescent="0.25">
      <c r="A287" s="101">
        <v>278</v>
      </c>
      <c r="B287" s="255" t="str">
        <f>IFERROR(VLOOKUP($C287,Nachschlagen!$B$2:$C$75,2, FALSE),"-")</f>
        <v>-</v>
      </c>
      <c r="C287" s="260"/>
      <c r="D287" s="224"/>
      <c r="E287" s="224"/>
      <c r="F287" s="224"/>
      <c r="G287" s="306"/>
    </row>
    <row r="288" spans="1:7" ht="28.5" hidden="1" customHeight="1" x14ac:dyDescent="0.25">
      <c r="A288" s="101">
        <v>279</v>
      </c>
      <c r="B288" s="255" t="str">
        <f>IFERROR(VLOOKUP($C288,Nachschlagen!$B$2:$C$75,2, FALSE),"-")</f>
        <v>-</v>
      </c>
      <c r="C288" s="260"/>
      <c r="D288" s="224"/>
      <c r="E288" s="224"/>
      <c r="F288" s="224"/>
      <c r="G288" s="306"/>
    </row>
    <row r="289" spans="1:7" ht="28.5" hidden="1" customHeight="1" x14ac:dyDescent="0.25">
      <c r="A289" s="101">
        <v>280</v>
      </c>
      <c r="B289" s="255" t="str">
        <f>IFERROR(VLOOKUP($C289,Nachschlagen!$B$2:$C$75,2, FALSE),"-")</f>
        <v>-</v>
      </c>
      <c r="C289" s="260"/>
      <c r="D289" s="224"/>
      <c r="E289" s="224"/>
      <c r="F289" s="224"/>
      <c r="G289" s="306"/>
    </row>
    <row r="290" spans="1:7" ht="28.5" hidden="1" customHeight="1" x14ac:dyDescent="0.25">
      <c r="A290" s="101">
        <v>281</v>
      </c>
      <c r="B290" s="255" t="str">
        <f>IFERROR(VLOOKUP($C290,Nachschlagen!$B$2:$C$75,2, FALSE),"-")</f>
        <v>-</v>
      </c>
      <c r="C290" s="260"/>
      <c r="D290" s="224"/>
      <c r="E290" s="224"/>
      <c r="F290" s="224"/>
      <c r="G290" s="306"/>
    </row>
    <row r="291" spans="1:7" ht="28.5" hidden="1" customHeight="1" x14ac:dyDescent="0.25">
      <c r="A291" s="101">
        <v>282</v>
      </c>
      <c r="B291" s="255" t="str">
        <f>IFERROR(VLOOKUP($C291,Nachschlagen!$B$2:$C$75,2, FALSE),"-")</f>
        <v>-</v>
      </c>
      <c r="C291" s="260"/>
      <c r="D291" s="224"/>
      <c r="E291" s="224"/>
      <c r="F291" s="224"/>
      <c r="G291" s="306"/>
    </row>
    <row r="292" spans="1:7" ht="28.5" hidden="1" customHeight="1" x14ac:dyDescent="0.25">
      <c r="A292" s="101">
        <v>283</v>
      </c>
      <c r="B292" s="255" t="str">
        <f>IFERROR(VLOOKUP($C292,Nachschlagen!$B$2:$C$75,2, FALSE),"-")</f>
        <v>-</v>
      </c>
      <c r="C292" s="260"/>
      <c r="D292" s="224"/>
      <c r="E292" s="224"/>
      <c r="F292" s="224"/>
      <c r="G292" s="306"/>
    </row>
    <row r="293" spans="1:7" ht="28.5" hidden="1" customHeight="1" x14ac:dyDescent="0.25">
      <c r="A293" s="101">
        <v>284</v>
      </c>
      <c r="B293" s="255" t="str">
        <f>IFERROR(VLOOKUP($C293,Nachschlagen!$B$2:$C$75,2, FALSE),"-")</f>
        <v>-</v>
      </c>
      <c r="C293" s="260"/>
      <c r="D293" s="224"/>
      <c r="E293" s="224"/>
      <c r="F293" s="224"/>
      <c r="G293" s="306"/>
    </row>
    <row r="294" spans="1:7" ht="28.5" hidden="1" customHeight="1" x14ac:dyDescent="0.25">
      <c r="A294" s="101">
        <v>285</v>
      </c>
      <c r="B294" s="255" t="str">
        <f>IFERROR(VLOOKUP($C294,Nachschlagen!$B$2:$C$75,2, FALSE),"-")</f>
        <v>-</v>
      </c>
      <c r="C294" s="260"/>
      <c r="D294" s="224"/>
      <c r="E294" s="224"/>
      <c r="F294" s="224"/>
      <c r="G294" s="306"/>
    </row>
    <row r="295" spans="1:7" ht="28.5" hidden="1" customHeight="1" x14ac:dyDescent="0.25">
      <c r="A295" s="101">
        <v>286</v>
      </c>
      <c r="B295" s="255" t="str">
        <f>IFERROR(VLOOKUP($C295,Nachschlagen!$B$2:$C$75,2, FALSE),"-")</f>
        <v>-</v>
      </c>
      <c r="C295" s="260"/>
      <c r="D295" s="224"/>
      <c r="E295" s="224"/>
      <c r="F295" s="224"/>
      <c r="G295" s="306"/>
    </row>
    <row r="296" spans="1:7" ht="28.5" hidden="1" customHeight="1" x14ac:dyDescent="0.25">
      <c r="A296" s="101">
        <v>287</v>
      </c>
      <c r="B296" s="255" t="str">
        <f>IFERROR(VLOOKUP($C296,Nachschlagen!$B$2:$C$75,2, FALSE),"-")</f>
        <v>-</v>
      </c>
      <c r="C296" s="260"/>
      <c r="D296" s="224"/>
      <c r="E296" s="224"/>
      <c r="F296" s="224"/>
      <c r="G296" s="306"/>
    </row>
    <row r="297" spans="1:7" ht="28.5" hidden="1" customHeight="1" x14ac:dyDescent="0.25">
      <c r="A297" s="101">
        <v>288</v>
      </c>
      <c r="B297" s="255" t="str">
        <f>IFERROR(VLOOKUP($C297,Nachschlagen!$B$2:$C$75,2, FALSE),"-")</f>
        <v>-</v>
      </c>
      <c r="C297" s="260"/>
      <c r="D297" s="224"/>
      <c r="E297" s="224"/>
      <c r="F297" s="224"/>
      <c r="G297" s="306"/>
    </row>
    <row r="298" spans="1:7" ht="28.5" hidden="1" customHeight="1" x14ac:dyDescent="0.25">
      <c r="A298" s="101">
        <v>289</v>
      </c>
      <c r="B298" s="255" t="str">
        <f>IFERROR(VLOOKUP($C298,Nachschlagen!$B$2:$C$75,2, FALSE),"-")</f>
        <v>-</v>
      </c>
      <c r="C298" s="260"/>
      <c r="D298" s="224"/>
      <c r="E298" s="224"/>
      <c r="F298" s="224"/>
      <c r="G298" s="306"/>
    </row>
    <row r="299" spans="1:7" ht="28.5" hidden="1" customHeight="1" x14ac:dyDescent="0.25">
      <c r="A299" s="101">
        <v>290</v>
      </c>
      <c r="B299" s="255" t="str">
        <f>IFERROR(VLOOKUP($C299,Nachschlagen!$B$2:$C$75,2, FALSE),"-")</f>
        <v>-</v>
      </c>
      <c r="C299" s="260"/>
      <c r="D299" s="224"/>
      <c r="E299" s="224"/>
      <c r="F299" s="224"/>
      <c r="G299" s="306"/>
    </row>
    <row r="300" spans="1:7" ht="28.5" hidden="1" customHeight="1" x14ac:dyDescent="0.25">
      <c r="A300" s="101">
        <v>291</v>
      </c>
      <c r="B300" s="255" t="str">
        <f>IFERROR(VLOOKUP($C300,Nachschlagen!$B$2:$C$75,2, FALSE),"-")</f>
        <v>-</v>
      </c>
      <c r="C300" s="260"/>
      <c r="D300" s="224"/>
      <c r="E300" s="224"/>
      <c r="F300" s="224"/>
      <c r="G300" s="306"/>
    </row>
    <row r="301" spans="1:7" ht="28.5" hidden="1" customHeight="1" x14ac:dyDescent="0.25">
      <c r="A301" s="101">
        <v>292</v>
      </c>
      <c r="B301" s="255" t="str">
        <f>IFERROR(VLOOKUP($C301,Nachschlagen!$B$2:$C$75,2, FALSE),"-")</f>
        <v>-</v>
      </c>
      <c r="C301" s="260"/>
      <c r="D301" s="224"/>
      <c r="E301" s="224"/>
      <c r="F301" s="224"/>
      <c r="G301" s="306"/>
    </row>
    <row r="302" spans="1:7" ht="28.5" hidden="1" customHeight="1" x14ac:dyDescent="0.25">
      <c r="A302" s="101">
        <v>293</v>
      </c>
      <c r="B302" s="255" t="str">
        <f>IFERROR(VLOOKUP($C302,Nachschlagen!$B$2:$C$75,2, FALSE),"-")</f>
        <v>-</v>
      </c>
      <c r="C302" s="260"/>
      <c r="D302" s="224"/>
      <c r="E302" s="224"/>
      <c r="F302" s="224"/>
      <c r="G302" s="306"/>
    </row>
    <row r="303" spans="1:7" ht="28.5" hidden="1" customHeight="1" x14ac:dyDescent="0.25">
      <c r="A303" s="101">
        <v>294</v>
      </c>
      <c r="B303" s="255" t="str">
        <f>IFERROR(VLOOKUP($C303,Nachschlagen!$B$2:$C$75,2, FALSE),"-")</f>
        <v>-</v>
      </c>
      <c r="C303" s="260"/>
      <c r="D303" s="224"/>
      <c r="E303" s="224"/>
      <c r="F303" s="224"/>
      <c r="G303" s="306"/>
    </row>
    <row r="304" spans="1:7" ht="28.5" hidden="1" customHeight="1" x14ac:dyDescent="0.25">
      <c r="A304" s="101">
        <v>295</v>
      </c>
      <c r="B304" s="255" t="str">
        <f>IFERROR(VLOOKUP($C304,Nachschlagen!$B$2:$C$75,2, FALSE),"-")</f>
        <v>-</v>
      </c>
      <c r="C304" s="260"/>
      <c r="D304" s="224"/>
      <c r="E304" s="224"/>
      <c r="F304" s="224"/>
      <c r="G304" s="306"/>
    </row>
    <row r="305" spans="1:7" ht="28.5" hidden="1" customHeight="1" x14ac:dyDescent="0.25">
      <c r="A305" s="101">
        <v>296</v>
      </c>
      <c r="B305" s="255" t="str">
        <f>IFERROR(VLOOKUP($C305,Nachschlagen!$B$2:$C$75,2, FALSE),"-")</f>
        <v>-</v>
      </c>
      <c r="C305" s="260"/>
      <c r="D305" s="224"/>
      <c r="E305" s="224"/>
      <c r="F305" s="224"/>
      <c r="G305" s="306"/>
    </row>
    <row r="306" spans="1:7" ht="28.5" hidden="1" customHeight="1" x14ac:dyDescent="0.25">
      <c r="A306" s="101">
        <v>297</v>
      </c>
      <c r="B306" s="255" t="str">
        <f>IFERROR(VLOOKUP($C306,Nachschlagen!$B$2:$C$75,2, FALSE),"-")</f>
        <v>-</v>
      </c>
      <c r="C306" s="260"/>
      <c r="D306" s="224"/>
      <c r="E306" s="224"/>
      <c r="F306" s="224"/>
      <c r="G306" s="306"/>
    </row>
    <row r="307" spans="1:7" ht="28.5" hidden="1" customHeight="1" x14ac:dyDescent="0.25">
      <c r="A307" s="101">
        <v>298</v>
      </c>
      <c r="B307" s="255" t="str">
        <f>IFERROR(VLOOKUP($C307,Nachschlagen!$B$2:$C$75,2, FALSE),"-")</f>
        <v>-</v>
      </c>
      <c r="C307" s="260"/>
      <c r="D307" s="224"/>
      <c r="E307" s="224"/>
      <c r="F307" s="224"/>
      <c r="G307" s="306"/>
    </row>
    <row r="308" spans="1:7" ht="28.5" hidden="1" customHeight="1" x14ac:dyDescent="0.25">
      <c r="A308" s="101">
        <v>299</v>
      </c>
      <c r="B308" s="255" t="str">
        <f>IFERROR(VLOOKUP($C308,Nachschlagen!$B$2:$C$75,2, FALSE),"-")</f>
        <v>-</v>
      </c>
      <c r="C308" s="260"/>
      <c r="D308" s="224"/>
      <c r="E308" s="224"/>
      <c r="F308" s="224"/>
      <c r="G308" s="306"/>
    </row>
    <row r="309" spans="1:7" ht="28.5" hidden="1" customHeight="1" x14ac:dyDescent="0.25">
      <c r="A309" s="101">
        <v>300</v>
      </c>
      <c r="B309" s="255" t="str">
        <f>IFERROR(VLOOKUP($C309,Nachschlagen!$B$2:$C$75,2, FALSE),"-")</f>
        <v>-</v>
      </c>
      <c r="C309" s="260"/>
      <c r="D309" s="224"/>
      <c r="E309" s="224"/>
      <c r="F309" s="224"/>
      <c r="G309" s="306"/>
    </row>
  </sheetData>
  <sheetProtection formatRows="0" selectLockedCells="1"/>
  <conditionalFormatting sqref="B10:B309">
    <cfRule type="beginsWith" dxfId="15" priority="3" operator="beginsWith" text="B">
      <formula>LEFT(B10,LEN("B"))="B"</formula>
    </cfRule>
    <cfRule type="containsText" dxfId="14" priority="4" operator="containsText" text="C">
      <formula>NOT(ISERROR(SEARCH("C",B10)))</formula>
    </cfRule>
  </conditionalFormatting>
  <dataValidations count="2">
    <dataValidation type="list" allowBlank="1" showInputMessage="1" showErrorMessage="1" sqref="F10:F309">
      <formula1>Kooperationspartner</formula1>
    </dataValidation>
    <dataValidation type="list" allowBlank="1" showInputMessage="1" showErrorMessage="1" sqref="C10:C309">
      <formula1>CHOOSE(MATCH($F$6,Finanzierung,0),Fehlbedarf,Fehlbedarf_Plus,Standardeinheitskosten,Lump_Sums,Fb_plus_mit_TN_UHG)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54" fitToHeight="0" orientation="landscape" r:id="rId1"/>
  <headerFooter>
    <oddHeader>&amp;L&amp;G&amp;R&amp;G</oddHeader>
    <oddFooter>&amp;L&amp;10&amp;F
&amp;A&amp;C&amp;10Finanzantrag_FBlus_TN-UHG_V4_5_210415&amp;RSeite &amp;P / &amp;N</oddFooter>
  </headerFooter>
  <rowBreaks count="1" manualBreakCount="1">
    <brk id="34" max="10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S41"/>
  <sheetViews>
    <sheetView showGridLines="0" zoomScaleNormal="100" workbookViewId="0">
      <selection activeCell="E12" sqref="E12"/>
    </sheetView>
  </sheetViews>
  <sheetFormatPr baseColWidth="10" defaultColWidth="11.44140625" defaultRowHeight="13.2" x14ac:dyDescent="0.25"/>
  <cols>
    <col min="1" max="1" width="8.88671875" style="64" customWidth="1"/>
    <col min="2" max="2" width="62.109375" style="5" customWidth="1"/>
    <col min="3" max="3" width="18" style="45" customWidth="1"/>
    <col min="4" max="4" width="30.44140625" style="10" customWidth="1"/>
    <col min="5" max="5" width="45.33203125" style="9" customWidth="1"/>
    <col min="6" max="16384" width="11.44140625" style="4"/>
  </cols>
  <sheetData>
    <row r="1" spans="1:19" s="2" customFormat="1" ht="17.399999999999999" x14ac:dyDescent="0.3">
      <c r="A1" s="207" t="s">
        <v>115</v>
      </c>
      <c r="B1" s="3"/>
      <c r="C1" s="44"/>
      <c r="D1" s="6"/>
      <c r="E1" s="7"/>
    </row>
    <row r="2" spans="1:19" s="2" customFormat="1" ht="15.6" x14ac:dyDescent="0.3">
      <c r="A2" s="63"/>
      <c r="B2" s="3"/>
      <c r="C2" s="44"/>
      <c r="D2" s="6"/>
      <c r="E2" s="7"/>
    </row>
    <row r="3" spans="1:19" s="16" customFormat="1" ht="15" x14ac:dyDescent="0.25">
      <c r="A3" s="18"/>
      <c r="B3" s="17" t="s">
        <v>65</v>
      </c>
      <c r="C3" s="596">
        <f>'FP Träger'!D3</f>
        <v>0</v>
      </c>
      <c r="D3" s="596"/>
      <c r="E3" s="19"/>
      <c r="F3" s="19"/>
      <c r="G3" s="32"/>
      <c r="I3" s="18"/>
      <c r="J3" s="33"/>
      <c r="K3" s="19"/>
      <c r="L3" s="34"/>
      <c r="M3" s="35"/>
      <c r="N3" s="36"/>
      <c r="O3" s="37"/>
      <c r="P3" s="33"/>
      <c r="Q3" s="19"/>
      <c r="R3" s="20"/>
      <c r="S3" s="35"/>
    </row>
    <row r="4" spans="1:19" s="16" customFormat="1" ht="15" x14ac:dyDescent="0.25">
      <c r="A4" s="18"/>
      <c r="B4" s="17" t="s">
        <v>66</v>
      </c>
      <c r="C4" s="597">
        <f>'FP Träger'!D4</f>
        <v>0</v>
      </c>
      <c r="D4" s="597"/>
      <c r="E4" s="19"/>
      <c r="F4" s="19"/>
      <c r="G4" s="32"/>
      <c r="I4" s="18"/>
      <c r="J4" s="33"/>
      <c r="K4" s="19"/>
      <c r="L4" s="34"/>
      <c r="M4" s="35"/>
      <c r="N4" s="36"/>
      <c r="O4" s="37"/>
      <c r="P4" s="33"/>
      <c r="Q4" s="19"/>
      <c r="R4" s="20"/>
      <c r="S4" s="35"/>
    </row>
    <row r="5" spans="1:19" s="16" customFormat="1" ht="15" x14ac:dyDescent="0.25">
      <c r="A5" s="84"/>
      <c r="B5" s="17"/>
      <c r="C5" s="206"/>
      <c r="D5" s="138"/>
      <c r="E5" s="19"/>
      <c r="F5" s="19"/>
      <c r="G5" s="32"/>
      <c r="I5" s="84"/>
      <c r="J5" s="33"/>
      <c r="K5" s="19"/>
      <c r="L5" s="34"/>
      <c r="M5" s="35"/>
      <c r="N5" s="36"/>
      <c r="O5" s="37"/>
      <c r="P5" s="33"/>
      <c r="Q5" s="19"/>
      <c r="R5" s="20"/>
      <c r="S5" s="35"/>
    </row>
    <row r="6" spans="1:19" s="16" customFormat="1" ht="15" x14ac:dyDescent="0.25">
      <c r="A6" s="18"/>
      <c r="B6" s="17" t="s">
        <v>182</v>
      </c>
      <c r="C6" s="598" t="str">
        <f>'FP Träger'!D5</f>
        <v>00.01.1900  bis  00.01.1900</v>
      </c>
      <c r="D6" s="598"/>
      <c r="E6" s="19"/>
      <c r="F6" s="19"/>
      <c r="G6" s="32"/>
      <c r="I6" s="18"/>
      <c r="J6" s="33"/>
      <c r="K6" s="19"/>
      <c r="L6" s="34"/>
      <c r="M6" s="35"/>
      <c r="N6" s="36"/>
      <c r="O6" s="37"/>
      <c r="P6" s="33"/>
      <c r="Q6" s="19"/>
      <c r="R6" s="20"/>
      <c r="S6" s="35"/>
    </row>
    <row r="7" spans="1:19" s="16" customFormat="1" ht="15" x14ac:dyDescent="0.25">
      <c r="A7" s="18"/>
      <c r="B7" s="17"/>
      <c r="C7" s="598"/>
      <c r="D7" s="598"/>
      <c r="E7" s="19"/>
      <c r="F7" s="19"/>
      <c r="G7" s="32"/>
      <c r="I7" s="18"/>
      <c r="J7" s="33"/>
      <c r="K7" s="19"/>
      <c r="L7" s="34"/>
      <c r="M7" s="35"/>
      <c r="N7" s="36"/>
      <c r="O7" s="37"/>
      <c r="P7" s="33"/>
      <c r="Q7" s="19"/>
      <c r="R7" s="20"/>
      <c r="S7" s="35"/>
    </row>
    <row r="8" spans="1:19" s="16" customFormat="1" ht="15" x14ac:dyDescent="0.25">
      <c r="A8" s="18"/>
      <c r="B8" s="17" t="s">
        <v>82</v>
      </c>
      <c r="C8" s="599" t="str">
        <f>'FP Träger'!D6</f>
        <v>bitte auswählen</v>
      </c>
      <c r="D8" s="599"/>
      <c r="E8" s="19"/>
      <c r="F8" s="19"/>
      <c r="G8" s="32"/>
      <c r="I8" s="18"/>
      <c r="J8" s="33"/>
      <c r="K8" s="19"/>
      <c r="L8" s="34"/>
      <c r="M8" s="35"/>
      <c r="N8" s="36"/>
      <c r="O8" s="37"/>
      <c r="P8" s="33"/>
      <c r="Q8" s="19"/>
      <c r="R8" s="20"/>
      <c r="S8" s="35"/>
    </row>
    <row r="9" spans="1:19" s="16" customFormat="1" ht="15" x14ac:dyDescent="0.25">
      <c r="A9" s="18"/>
      <c r="B9" s="17" t="s">
        <v>127</v>
      </c>
      <c r="C9" s="595" t="str">
        <f>'FP Träger'!D7</f>
        <v>bitte auswählen</v>
      </c>
      <c r="D9" s="595"/>
      <c r="E9" s="19"/>
      <c r="F9" s="19"/>
      <c r="G9" s="32"/>
      <c r="I9" s="18"/>
      <c r="J9" s="33"/>
      <c r="K9" s="19"/>
      <c r="L9" s="34"/>
      <c r="M9" s="35"/>
      <c r="N9" s="36"/>
      <c r="O9" s="37"/>
      <c r="P9" s="33"/>
      <c r="Q9" s="19"/>
      <c r="R9" s="20"/>
      <c r="S9" s="35"/>
    </row>
    <row r="10" spans="1:19" ht="13.8" thickBot="1" x14ac:dyDescent="0.3"/>
    <row r="11" spans="1:19" s="112" customFormat="1" ht="58.5" customHeight="1" thickBot="1" x14ac:dyDescent="0.35">
      <c r="A11" s="121" t="s">
        <v>0</v>
      </c>
      <c r="B11" s="245" t="s">
        <v>116</v>
      </c>
      <c r="C11" s="247" t="s">
        <v>110</v>
      </c>
      <c r="D11" s="122" t="s">
        <v>114</v>
      </c>
      <c r="E11" s="123" t="s">
        <v>2</v>
      </c>
    </row>
    <row r="12" spans="1:19" s="11" customFormat="1" ht="19.5" customHeight="1" x14ac:dyDescent="0.25">
      <c r="A12" s="139">
        <v>1</v>
      </c>
      <c r="B12" s="246" t="s">
        <v>62</v>
      </c>
      <c r="C12" s="248" t="str">
        <f>IFERROR(VLOOKUP($B12,Nachschlagen!$B$2:$C$75,2, FALSE),"-")</f>
        <v>B 1.1.1</v>
      </c>
      <c r="D12" s="518">
        <f>SUMIF('FP Träger'!$B$10:$B$309,C12,'FP Träger'!$G$10:$G$309)</f>
        <v>0</v>
      </c>
      <c r="E12" s="225"/>
    </row>
    <row r="13" spans="1:19" s="11" customFormat="1" ht="19.5" customHeight="1" x14ac:dyDescent="0.25">
      <c r="A13" s="139">
        <v>2</v>
      </c>
      <c r="B13" s="246" t="s">
        <v>60</v>
      </c>
      <c r="C13" s="248" t="str">
        <f>IFERROR(VLOOKUP($B13,Nachschlagen!$B$2:$C$75,2, FALSE),"-")</f>
        <v>B 1.1.2</v>
      </c>
      <c r="D13" s="518">
        <f>SUMIF('FP Träger'!$B$10:$B$309,C13,'FP Träger'!$G$10:$G$309)</f>
        <v>0</v>
      </c>
      <c r="E13" s="225"/>
    </row>
    <row r="14" spans="1:19" s="11" customFormat="1" ht="19.5" customHeight="1" x14ac:dyDescent="0.25">
      <c r="A14" s="139">
        <v>3</v>
      </c>
      <c r="B14" s="246" t="s">
        <v>308</v>
      </c>
      <c r="C14" s="248" t="str">
        <f>IFERROR(VLOOKUP($B14,Nachschlagen!$B$2:$C$75,2, FALSE),"-")</f>
        <v>B 1.1.3</v>
      </c>
      <c r="D14" s="518">
        <f>SUMIF('FP Träger'!$B$10:$B$309,C14,'FP Träger'!$G$10:$G$309)</f>
        <v>0</v>
      </c>
      <c r="E14" s="225"/>
    </row>
    <row r="15" spans="1:19" s="11" customFormat="1" ht="19.5" customHeight="1" x14ac:dyDescent="0.25">
      <c r="A15" s="139">
        <v>4</v>
      </c>
      <c r="B15" s="246" t="s">
        <v>57</v>
      </c>
      <c r="C15" s="248" t="str">
        <f>IFERROR(VLOOKUP($B15,Nachschlagen!$B$2:$C$75,2, FALSE),"-")</f>
        <v>B 1.1.4</v>
      </c>
      <c r="D15" s="518">
        <f>SUMIF('FP Träger'!$B$10:$B$309,C15,'FP Träger'!$G$10:$G$309)</f>
        <v>0</v>
      </c>
      <c r="E15" s="225"/>
    </row>
    <row r="16" spans="1:19" s="11" customFormat="1" ht="19.5" customHeight="1" x14ac:dyDescent="0.25">
      <c r="A16" s="139">
        <v>5</v>
      </c>
      <c r="B16" s="246" t="s">
        <v>305</v>
      </c>
      <c r="C16" s="248" t="str">
        <f>IFERROR(VLOOKUP($B16,Nachschlagen!$B$2:$C$75,2, FALSE),"-")</f>
        <v>B 1.1.5</v>
      </c>
      <c r="D16" s="518">
        <f>SUMIF('FP Träger'!$B$10:$B$309,C16,'FP Träger'!$G$10:$G$309)</f>
        <v>0</v>
      </c>
      <c r="E16" s="225"/>
    </row>
    <row r="17" spans="1:5" s="11" customFormat="1" ht="19.5" customHeight="1" x14ac:dyDescent="0.25">
      <c r="A17" s="139">
        <v>6</v>
      </c>
      <c r="B17" s="246" t="s">
        <v>303</v>
      </c>
      <c r="C17" s="248" t="str">
        <f>IFERROR(VLOOKUP($B17,Nachschlagen!$B$2:$C$75,2, FALSE),"-")</f>
        <v>B 1.1.6</v>
      </c>
      <c r="D17" s="518">
        <f>SUMIF('FP Träger'!$B$10:$B$309,C17,'FP Träger'!$G$10:$G$309)</f>
        <v>0</v>
      </c>
      <c r="E17" s="225"/>
    </row>
    <row r="18" spans="1:5" s="11" customFormat="1" ht="19.5" customHeight="1" x14ac:dyDescent="0.25">
      <c r="A18" s="139">
        <v>7</v>
      </c>
      <c r="B18" s="246" t="s">
        <v>304</v>
      </c>
      <c r="C18" s="248" t="str">
        <f>IFERROR(VLOOKUP($B18,Nachschlagen!$B$2:$C$75,2, FALSE),"-")</f>
        <v>B 1.1.7</v>
      </c>
      <c r="D18" s="518">
        <f>SUMIF('FP Träger'!$B$10:$B$309,C18,'FP Träger'!$G$10:$G$309)</f>
        <v>0</v>
      </c>
      <c r="E18" s="225"/>
    </row>
    <row r="19" spans="1:5" s="39" customFormat="1" ht="18.75" customHeight="1" x14ac:dyDescent="0.25">
      <c r="A19" s="299"/>
      <c r="B19" s="328" t="s">
        <v>314</v>
      </c>
      <c r="C19" s="320" t="s">
        <v>297</v>
      </c>
      <c r="D19" s="519">
        <f>SUM(D12:D18)</f>
        <v>0</v>
      </c>
      <c r="E19" s="300"/>
    </row>
    <row r="20" spans="1:5" s="317" customFormat="1" ht="18.899999999999999" customHeight="1" x14ac:dyDescent="0.25">
      <c r="A20" s="315">
        <v>8</v>
      </c>
      <c r="B20" s="248" t="s">
        <v>51</v>
      </c>
      <c r="C20" s="250" t="str">
        <f>IFERROR(VLOOKUP($B20,Nachschlagen!$B$2:$C$75,2, FALSE),"-")</f>
        <v>B 1.3.1</v>
      </c>
      <c r="D20" s="518">
        <f>SUMIF('FP Träger'!$B$10:$B$309,C20,'FP Träger'!$G$10:$G$309)</f>
        <v>0</v>
      </c>
      <c r="E20" s="316"/>
    </row>
    <row r="21" spans="1:5" s="317" customFormat="1" ht="18.899999999999999" customHeight="1" x14ac:dyDescent="0.25">
      <c r="A21" s="315">
        <v>9</v>
      </c>
      <c r="B21" s="248" t="s">
        <v>332</v>
      </c>
      <c r="C21" s="250" t="str">
        <f>IFERROR(VLOOKUP($B21,Nachschlagen!$B$2:$C$75,2, FALSE),"-")</f>
        <v>B 1.3.2.1</v>
      </c>
      <c r="D21" s="518">
        <f>SUMIF('FP Träger'!$B$10:$B$309,C21,'FP Träger'!$G$10:$G$309)</f>
        <v>0</v>
      </c>
      <c r="E21" s="316"/>
    </row>
    <row r="22" spans="1:5" s="317" customFormat="1" ht="18.899999999999999" customHeight="1" x14ac:dyDescent="0.25">
      <c r="A22" s="315">
        <v>10</v>
      </c>
      <c r="B22" s="248" t="s">
        <v>273</v>
      </c>
      <c r="C22" s="250" t="str">
        <f>IFERROR(VLOOKUP($B22,Nachschlagen!$B$2:$C$75,2, FALSE),"-")</f>
        <v>B 1.3.2.2.3</v>
      </c>
      <c r="D22" s="518">
        <f>SUMIF('FP Träger'!$B$10:$B$309,C22,'FP Träger'!$G$10:$G$309)</f>
        <v>0</v>
      </c>
      <c r="E22" s="316"/>
    </row>
    <row r="23" spans="1:5" s="317" customFormat="1" ht="27.6" x14ac:dyDescent="0.25">
      <c r="A23" s="315">
        <v>11</v>
      </c>
      <c r="B23" s="248" t="s">
        <v>333</v>
      </c>
      <c r="C23" s="250" t="str">
        <f>IFERROR(VLOOKUP($B23,Nachschlagen!$B$2:$C$75,2, FALSE),"-")</f>
        <v>B 1.3.2.3</v>
      </c>
      <c r="D23" s="518">
        <f>SUMIF('FP Träger'!$B$10:$B$309,C23,'FP Träger'!$G$10:$G$309)</f>
        <v>0</v>
      </c>
      <c r="E23" s="316"/>
    </row>
    <row r="24" spans="1:5" s="317" customFormat="1" ht="18.899999999999999" customHeight="1" x14ac:dyDescent="0.25">
      <c r="A24" s="315">
        <v>12</v>
      </c>
      <c r="B24" s="248" t="s">
        <v>334</v>
      </c>
      <c r="C24" s="250" t="str">
        <f>IFERROR(VLOOKUP($B24,Nachschlagen!$B$2:$C$75,2, FALSE),"-")</f>
        <v>B 1.3.3.1</v>
      </c>
      <c r="D24" s="518">
        <f>SUMIF('FP Träger'!$B$10:$B$309,C24,'FP Träger'!$G$10:$G$309)</f>
        <v>0</v>
      </c>
      <c r="E24" s="316"/>
    </row>
    <row r="25" spans="1:5" s="317" customFormat="1" ht="18.899999999999999" customHeight="1" x14ac:dyDescent="0.25">
      <c r="A25" s="315">
        <v>13</v>
      </c>
      <c r="B25" s="248" t="s">
        <v>274</v>
      </c>
      <c r="C25" s="250" t="str">
        <f>IFERROR(VLOOKUP($B25,Nachschlagen!$B$2:$C$75,2, FALSE),"-")</f>
        <v>B 1.3.3.2</v>
      </c>
      <c r="D25" s="518">
        <f>SUMIF('FP Träger'!$B$10:$B$309,C25,'FP Träger'!$G$10:$G$309)</f>
        <v>0</v>
      </c>
      <c r="E25" s="316"/>
    </row>
    <row r="26" spans="1:5" s="314" customFormat="1" ht="19.5" customHeight="1" x14ac:dyDescent="0.25">
      <c r="A26" s="311"/>
      <c r="B26" s="328" t="s">
        <v>312</v>
      </c>
      <c r="C26" s="312" t="s">
        <v>313</v>
      </c>
      <c r="D26" s="519">
        <f>SUM(D20:D25)</f>
        <v>0</v>
      </c>
      <c r="E26" s="313"/>
    </row>
    <row r="27" spans="1:5" s="314" customFormat="1" ht="19.5" customHeight="1" x14ac:dyDescent="0.25">
      <c r="A27" s="315">
        <v>13</v>
      </c>
      <c r="B27" s="248" t="s">
        <v>307</v>
      </c>
      <c r="C27" s="250" t="str">
        <f>IFERROR(VLOOKUP($B27,Nachschlagen!$B$2:$C$75,2, FALSE),"-")</f>
        <v>B 1.4.9.1</v>
      </c>
      <c r="D27" s="518">
        <f>SUMIF('FP Träger'!$B$10:$B$309,C27,'FP Träger'!$G$10:$G$309)</f>
        <v>0</v>
      </c>
      <c r="E27" s="316"/>
    </row>
    <row r="28" spans="1:5" s="317" customFormat="1" ht="27.6" x14ac:dyDescent="0.25">
      <c r="A28" s="315">
        <v>14</v>
      </c>
      <c r="B28" s="248" t="s">
        <v>359</v>
      </c>
      <c r="C28" s="250" t="str">
        <f>IFERROR(VLOOKUP($B28,Nachschlagen!$B$2:$C$75,2, FALSE),"-")</f>
        <v>B 1.4.9.4</v>
      </c>
      <c r="D28" s="518">
        <f>SUMIF('FP Träger'!$B$10:$B$309,C28,'FP Träger'!$G$10:$G$309)</f>
        <v>0</v>
      </c>
      <c r="E28" s="316"/>
    </row>
    <row r="29" spans="1:5" s="317" customFormat="1" ht="18.899999999999999" customHeight="1" x14ac:dyDescent="0.25">
      <c r="A29" s="315">
        <v>15</v>
      </c>
      <c r="B29" s="248" t="s">
        <v>361</v>
      </c>
      <c r="C29" s="250" t="str">
        <f>IFERROR(VLOOKUP($B29,Nachschlagen!$B$2:$C$75,2, FALSE),"-")</f>
        <v>B 1.4.9.5</v>
      </c>
      <c r="D29" s="518">
        <f>SUMIF('FP Träger'!$B$10:$B$309,C29,'FP Träger'!$G$10:$G$309)</f>
        <v>0</v>
      </c>
      <c r="E29" s="316"/>
    </row>
    <row r="30" spans="1:5" s="317" customFormat="1" ht="18.899999999999999" customHeight="1" x14ac:dyDescent="0.25">
      <c r="A30" s="315">
        <v>16</v>
      </c>
      <c r="B30" s="248" t="s">
        <v>363</v>
      </c>
      <c r="C30" s="250" t="str">
        <f>IFERROR(VLOOKUP($B30,Nachschlagen!$B$2:$C$75,2, FALSE),"-")</f>
        <v>B 1.4.9.6</v>
      </c>
      <c r="D30" s="518">
        <f>SUMIF('FP Träger'!$B$10:$B$309,C30,'FP Träger'!$G$10:$G$309)</f>
        <v>0</v>
      </c>
      <c r="E30" s="316"/>
    </row>
    <row r="31" spans="1:5" s="371" customFormat="1" ht="19.5" customHeight="1" x14ac:dyDescent="0.3">
      <c r="A31" s="369"/>
      <c r="B31" s="370" t="s">
        <v>365</v>
      </c>
      <c r="C31" s="312" t="s">
        <v>366</v>
      </c>
      <c r="D31" s="519">
        <f>SUM(D27:D30)</f>
        <v>0</v>
      </c>
      <c r="E31" s="313"/>
    </row>
    <row r="32" spans="1:5" s="39" customFormat="1" ht="15" x14ac:dyDescent="0.25">
      <c r="A32" s="301">
        <v>17</v>
      </c>
      <c r="B32" s="319" t="s">
        <v>156</v>
      </c>
      <c r="C32" s="422" t="str">
        <f>IFERROR(VLOOKUP($B32,Nachschlagen!$B$2:$C$75,2, FALSE),"-")</f>
        <v>B 1.4.8</v>
      </c>
      <c r="D32" s="520">
        <f>SUMIF('FP Träger'!$B$10:$B$309,C32,'FP Träger'!$G$10:$G$309)</f>
        <v>0</v>
      </c>
      <c r="E32" s="302"/>
    </row>
    <row r="41" spans="2:2" x14ac:dyDescent="0.25">
      <c r="B41" s="413"/>
    </row>
  </sheetData>
  <sheetProtection algorithmName="SHA-512" hashValue="xwGj+plGZ51nmB4WNE7eb0kua6+pFid2bCoHElH2xs19SlpNiRxhr3Nt4evz5PfQkXiiaavSfBeFk6RKIol9yw==" saltValue="aa5k1Z6MjpT6MRUNj8khZg==" spinCount="100000" sheet="1" objects="1" scenarios="1"/>
  <mergeCells count="6">
    <mergeCell ref="C9:D9"/>
    <mergeCell ref="C3:D3"/>
    <mergeCell ref="C4:D4"/>
    <mergeCell ref="C7:D7"/>
    <mergeCell ref="C6:D6"/>
    <mergeCell ref="C8:D8"/>
  </mergeCells>
  <dataValidations disablePrompts="1" count="1">
    <dataValidation type="list" allowBlank="1" showInputMessage="1" showErrorMessage="1" sqref="B32 B12:B18 B20:B25 B27:B30">
      <formula1>Bezeichnung_Kostenart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Header>&amp;L&amp;G&amp;R&amp;G</oddHeader>
    <oddFooter>&amp;L&amp;10&amp;F
&amp;A&amp;C&amp;10Finanzantrag_FBlus_TN-UHG_V4_5_210415&amp;RSeite &amp;P /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S41"/>
  <sheetViews>
    <sheetView showGridLines="0" topLeftCell="B1" zoomScaleNormal="100" zoomScalePageLayoutView="70" workbookViewId="0">
      <selection activeCell="E12" sqref="E12"/>
    </sheetView>
  </sheetViews>
  <sheetFormatPr baseColWidth="10" defaultColWidth="11.44140625" defaultRowHeight="13.2" x14ac:dyDescent="0.25"/>
  <cols>
    <col min="1" max="1" width="7.88671875" style="64" customWidth="1"/>
    <col min="2" max="2" width="69.109375" style="5" bestFit="1" customWidth="1"/>
    <col min="3" max="3" width="18" style="45" customWidth="1"/>
    <col min="4" max="4" width="26.5546875" style="10" customWidth="1"/>
    <col min="5" max="5" width="45.33203125" style="9" customWidth="1"/>
    <col min="6" max="16384" width="11.44140625" style="4"/>
  </cols>
  <sheetData>
    <row r="1" spans="1:19" s="2" customFormat="1" ht="17.399999999999999" x14ac:dyDescent="0.3">
      <c r="A1" s="207" t="s">
        <v>281</v>
      </c>
      <c r="B1" s="3"/>
      <c r="C1" s="44"/>
      <c r="D1" s="6"/>
      <c r="E1" s="7"/>
    </row>
    <row r="2" spans="1:19" s="2" customFormat="1" ht="15.6" x14ac:dyDescent="0.3">
      <c r="A2" s="63"/>
      <c r="B2" s="3"/>
      <c r="C2" s="44"/>
      <c r="D2" s="6"/>
      <c r="E2" s="7"/>
    </row>
    <row r="3" spans="1:19" s="16" customFormat="1" ht="15" x14ac:dyDescent="0.25">
      <c r="A3" s="18"/>
      <c r="B3" s="17" t="s">
        <v>65</v>
      </c>
      <c r="C3" s="596">
        <f>'FP Träger'!D3</f>
        <v>0</v>
      </c>
      <c r="D3" s="596"/>
      <c r="E3" s="19"/>
      <c r="F3" s="19"/>
      <c r="G3" s="32"/>
      <c r="I3" s="18"/>
      <c r="J3" s="33"/>
      <c r="K3" s="19"/>
      <c r="L3" s="34"/>
      <c r="M3" s="35"/>
      <c r="N3" s="36"/>
      <c r="O3" s="37"/>
      <c r="P3" s="33"/>
      <c r="Q3" s="19"/>
      <c r="R3" s="20"/>
      <c r="S3" s="35"/>
    </row>
    <row r="4" spans="1:19" s="16" customFormat="1" ht="15" x14ac:dyDescent="0.25">
      <c r="A4" s="18"/>
      <c r="B4" s="17" t="s">
        <v>66</v>
      </c>
      <c r="C4" s="597">
        <f>'FP Träger'!D4</f>
        <v>0</v>
      </c>
      <c r="D4" s="597"/>
      <c r="E4" s="19"/>
      <c r="F4" s="19"/>
      <c r="G4" s="32"/>
      <c r="I4" s="18"/>
      <c r="J4" s="33"/>
      <c r="K4" s="19"/>
      <c r="L4" s="34"/>
      <c r="M4" s="35"/>
      <c r="N4" s="36"/>
      <c r="O4" s="37"/>
      <c r="P4" s="33"/>
      <c r="Q4" s="19"/>
      <c r="R4" s="20"/>
      <c r="S4" s="35"/>
    </row>
    <row r="5" spans="1:19" s="16" customFormat="1" ht="15" x14ac:dyDescent="0.25">
      <c r="A5" s="84"/>
      <c r="B5" s="17"/>
      <c r="C5" s="206"/>
      <c r="D5" s="138"/>
      <c r="E5" s="19"/>
      <c r="F5" s="19"/>
      <c r="G5" s="32"/>
      <c r="I5" s="84"/>
      <c r="J5" s="33"/>
      <c r="K5" s="19"/>
      <c r="L5" s="34"/>
      <c r="M5" s="35"/>
      <c r="N5" s="36"/>
      <c r="O5" s="37"/>
      <c r="P5" s="33"/>
      <c r="Q5" s="19"/>
      <c r="R5" s="20"/>
      <c r="S5" s="35"/>
    </row>
    <row r="6" spans="1:19" s="16" customFormat="1" ht="15" x14ac:dyDescent="0.25">
      <c r="A6" s="18"/>
      <c r="B6" s="17" t="s">
        <v>182</v>
      </c>
      <c r="C6" s="113" t="str">
        <f>'FP Träger'!D5</f>
        <v>00.01.1900  bis  00.01.1900</v>
      </c>
      <c r="D6" s="114"/>
      <c r="E6" s="19"/>
      <c r="F6" s="19"/>
      <c r="G6" s="32"/>
      <c r="I6" s="18"/>
      <c r="J6" s="33"/>
      <c r="K6" s="19"/>
      <c r="L6" s="34"/>
      <c r="M6" s="35"/>
      <c r="N6" s="36"/>
      <c r="O6" s="37"/>
      <c r="P6" s="33"/>
      <c r="Q6" s="19"/>
      <c r="R6" s="20"/>
      <c r="S6" s="35"/>
    </row>
    <row r="7" spans="1:19" s="16" customFormat="1" ht="15" x14ac:dyDescent="0.25">
      <c r="A7" s="18"/>
      <c r="B7" s="17"/>
      <c r="C7" s="598"/>
      <c r="D7" s="598"/>
      <c r="E7" s="19"/>
      <c r="F7" s="19"/>
      <c r="G7" s="32"/>
      <c r="I7" s="18"/>
      <c r="J7" s="33"/>
      <c r="K7" s="19"/>
      <c r="L7" s="34"/>
      <c r="M7" s="35"/>
      <c r="N7" s="36"/>
      <c r="O7" s="37"/>
      <c r="P7" s="33"/>
      <c r="Q7" s="19"/>
      <c r="R7" s="20"/>
      <c r="S7" s="35"/>
    </row>
    <row r="8" spans="1:19" s="16" customFormat="1" ht="15" x14ac:dyDescent="0.25">
      <c r="A8" s="18"/>
      <c r="B8" s="17" t="s">
        <v>82</v>
      </c>
      <c r="C8" s="595" t="str">
        <f>'FP Träger'!D6</f>
        <v>bitte auswählen</v>
      </c>
      <c r="D8" s="595"/>
      <c r="E8" s="19"/>
      <c r="F8" s="19"/>
      <c r="G8" s="32"/>
      <c r="I8" s="18"/>
      <c r="J8" s="33"/>
      <c r="K8" s="19"/>
      <c r="L8" s="34"/>
      <c r="M8" s="35"/>
      <c r="N8" s="36"/>
      <c r="O8" s="37"/>
      <c r="P8" s="33"/>
      <c r="Q8" s="19"/>
      <c r="R8" s="20"/>
      <c r="S8" s="35"/>
    </row>
    <row r="9" spans="1:19" s="16" customFormat="1" ht="15" x14ac:dyDescent="0.25">
      <c r="A9" s="18"/>
      <c r="B9" s="17" t="s">
        <v>127</v>
      </c>
      <c r="C9" s="600" t="str">
        <f>'FP Träger'!D7</f>
        <v>bitte auswählen</v>
      </c>
      <c r="D9" s="600"/>
      <c r="E9" s="600"/>
      <c r="F9" s="19"/>
      <c r="G9" s="32"/>
      <c r="I9" s="18"/>
      <c r="J9" s="33"/>
      <c r="K9" s="19"/>
      <c r="L9" s="34"/>
      <c r="M9" s="35"/>
      <c r="N9" s="36"/>
      <c r="O9" s="37"/>
      <c r="P9" s="33"/>
      <c r="Q9" s="19"/>
      <c r="R9" s="20"/>
      <c r="S9" s="35"/>
    </row>
    <row r="10" spans="1:19" ht="13.8" thickBot="1" x14ac:dyDescent="0.3"/>
    <row r="11" spans="1:19" ht="27" thickBot="1" x14ac:dyDescent="0.3">
      <c r="A11" s="116" t="s">
        <v>0</v>
      </c>
      <c r="B11" s="251" t="s">
        <v>295</v>
      </c>
      <c r="C11" s="249" t="s">
        <v>110</v>
      </c>
      <c r="D11" s="117" t="s">
        <v>114</v>
      </c>
      <c r="E11" s="118" t="s">
        <v>2</v>
      </c>
    </row>
    <row r="12" spans="1:19" ht="21.75" customHeight="1" x14ac:dyDescent="0.25">
      <c r="A12" s="119">
        <v>1</v>
      </c>
      <c r="B12" s="252" t="s">
        <v>89</v>
      </c>
      <c r="C12" s="250" t="str">
        <f>IFERROR(VLOOKUP($B12,Nachschlagen!$B$2:$C$71,2, FALSE),"-")</f>
        <v>C 1.1.1.1</v>
      </c>
      <c r="D12" s="303">
        <f>SUMIF('FP Träger'!$B$10:$B$309,C12,'FP Träger'!$G$10:$G$309)</f>
        <v>0</v>
      </c>
      <c r="E12" s="226"/>
    </row>
    <row r="13" spans="1:19" ht="21.75" customHeight="1" x14ac:dyDescent="0.25">
      <c r="A13" s="120">
        <v>2</v>
      </c>
      <c r="B13" s="253" t="s">
        <v>90</v>
      </c>
      <c r="C13" s="250" t="str">
        <f>IFERROR(VLOOKUP($B13,Nachschlagen!$B$2:$C$71,2, FALSE),"-")</f>
        <v>C 1.1.1.2</v>
      </c>
      <c r="D13" s="303">
        <f>SUMIF('FP Träger'!$B$10:$B$309,C13,'FP Träger'!$G$10:$G$309)</f>
        <v>0</v>
      </c>
      <c r="E13" s="225"/>
    </row>
    <row r="14" spans="1:19" ht="21.75" customHeight="1" x14ac:dyDescent="0.25">
      <c r="A14" s="119">
        <v>3</v>
      </c>
      <c r="B14" s="253" t="s">
        <v>91</v>
      </c>
      <c r="C14" s="250" t="str">
        <f>IFERROR(VLOOKUP($B14,Nachschlagen!$B$2:$C$71,2, FALSE),"-")</f>
        <v>C 1.1.1.3</v>
      </c>
      <c r="D14" s="303">
        <f>SUMIF('FP Träger'!$B$10:$B$309,C14,'FP Träger'!$G$10:$G$309)</f>
        <v>0</v>
      </c>
      <c r="E14" s="225"/>
    </row>
    <row r="15" spans="1:19" ht="21.75" customHeight="1" x14ac:dyDescent="0.25">
      <c r="A15" s="120">
        <v>4</v>
      </c>
      <c r="B15" s="253" t="s">
        <v>92</v>
      </c>
      <c r="C15" s="250" t="str">
        <f>IFERROR(VLOOKUP($B15,Nachschlagen!$B$2:$C$71,2, FALSE),"-")</f>
        <v xml:space="preserve">C 1.1.2.1_31 </v>
      </c>
      <c r="D15" s="303">
        <f>SUMIF('FP Träger'!$B$10:$B$309,C15,'FP Träger'!$G$10:$G$309)</f>
        <v>0</v>
      </c>
      <c r="E15" s="225"/>
    </row>
    <row r="16" spans="1:19" ht="21.75" customHeight="1" x14ac:dyDescent="0.25">
      <c r="A16" s="119">
        <v>5</v>
      </c>
      <c r="B16" s="253" t="s">
        <v>93</v>
      </c>
      <c r="C16" s="250" t="str">
        <f>IFERROR(VLOOKUP($B16,Nachschlagen!$B$2:$C$71,2, FALSE),"-")</f>
        <v>C 1.1.2.1_68a</v>
      </c>
      <c r="D16" s="303">
        <f>SUMIF('FP Träger'!$B$10:$B$309,C16,'FP Träger'!$G$10:$G$309)</f>
        <v>0</v>
      </c>
      <c r="E16" s="225"/>
    </row>
    <row r="17" spans="1:5" ht="21.75" customHeight="1" x14ac:dyDescent="0.25">
      <c r="A17" s="120">
        <v>6</v>
      </c>
      <c r="B17" s="253" t="s">
        <v>94</v>
      </c>
      <c r="C17" s="250" t="str">
        <f>IFERROR(VLOOKUP($B17,Nachschlagen!$B$2:$C$71,2, FALSE),"-")</f>
        <v xml:space="preserve">C 1.1.2.1_21 </v>
      </c>
      <c r="D17" s="303">
        <f>SUMIF('FP Träger'!$B$10:$B$309,C17,'FP Träger'!$G$10:$G$309)</f>
        <v>0</v>
      </c>
      <c r="E17" s="225"/>
    </row>
    <row r="18" spans="1:5" ht="21.75" customHeight="1" x14ac:dyDescent="0.25">
      <c r="A18" s="119">
        <v>7</v>
      </c>
      <c r="B18" s="253" t="s">
        <v>95</v>
      </c>
      <c r="C18" s="250" t="str">
        <f>IFERROR(VLOOKUP($B18,Nachschlagen!$B$2:$C$71,2, FALSE),"-")</f>
        <v>C 1.1.2.1_51</v>
      </c>
      <c r="D18" s="303">
        <f>SUMIF('FP Träger'!$B$10:$B$309,C18,'FP Träger'!$G$10:$G$309)</f>
        <v>0</v>
      </c>
      <c r="E18" s="225"/>
    </row>
    <row r="19" spans="1:5" ht="21.75" customHeight="1" x14ac:dyDescent="0.25">
      <c r="A19" s="120">
        <v>8</v>
      </c>
      <c r="B19" s="253" t="s">
        <v>96</v>
      </c>
      <c r="C19" s="250" t="str">
        <f>IFERROR(VLOOKUP($B19,Nachschlagen!$B$2:$C$71,2, FALSE),"-")</f>
        <v>C 1.1.2.1_24</v>
      </c>
      <c r="D19" s="303">
        <f>SUMIF('FP Träger'!$B$10:$B$309,C19,'FP Träger'!$G$10:$G$309)</f>
        <v>0</v>
      </c>
      <c r="E19" s="225"/>
    </row>
    <row r="20" spans="1:5" ht="21.75" customHeight="1" x14ac:dyDescent="0.25">
      <c r="A20" s="119">
        <v>9</v>
      </c>
      <c r="B20" s="253" t="s">
        <v>97</v>
      </c>
      <c r="C20" s="250" t="str">
        <f>IFERROR(VLOOKUP($B20,Nachschlagen!$B$2:$C$71,2, FALSE),"-")</f>
        <v>C 1.1.2.1_41</v>
      </c>
      <c r="D20" s="303">
        <f>SUMIF('FP Träger'!$B$10:$B$309,C20,'FP Träger'!$G$10:$G$309)</f>
        <v>0</v>
      </c>
      <c r="E20" s="225"/>
    </row>
    <row r="21" spans="1:5" ht="21.75" customHeight="1" x14ac:dyDescent="0.25">
      <c r="A21" s="120">
        <v>10</v>
      </c>
      <c r="B21" s="253" t="s">
        <v>98</v>
      </c>
      <c r="C21" s="250" t="str">
        <f>IFERROR(VLOOKUP($B21,Nachschlagen!$B$2:$C$71,2, FALSE),"-")</f>
        <v>C 1.1.2.1_11</v>
      </c>
      <c r="D21" s="303">
        <f>SUMIF('FP Träger'!$B$10:$B$309,C21,'FP Träger'!$G$10:$G$309)</f>
        <v>0</v>
      </c>
      <c r="E21" s="225"/>
    </row>
    <row r="22" spans="1:5" ht="21.75" customHeight="1" x14ac:dyDescent="0.25">
      <c r="A22" s="119">
        <v>11</v>
      </c>
      <c r="B22" s="253" t="s">
        <v>99</v>
      </c>
      <c r="C22" s="250" t="str">
        <f>IFERROR(VLOOKUP($B22,Nachschlagen!$B$2:$C$71,2, FALSE),"-")</f>
        <v>C 1.1.2.1_22</v>
      </c>
      <c r="D22" s="303">
        <f>SUMIF('FP Träger'!$B$10:$B$309,C22,'FP Träger'!$G$10:$G$309)</f>
        <v>0</v>
      </c>
      <c r="E22" s="225"/>
    </row>
    <row r="23" spans="1:5" ht="21.75" customHeight="1" x14ac:dyDescent="0.25">
      <c r="A23" s="120">
        <v>12</v>
      </c>
      <c r="B23" s="253" t="s">
        <v>100</v>
      </c>
      <c r="C23" s="250" t="str">
        <f>IFERROR(VLOOKUP($B23,Nachschlagen!$B$2:$C$71,2, FALSE),"-")</f>
        <v>C 1.1.2.1_ 68b</v>
      </c>
      <c r="D23" s="303">
        <f>SUMIF('FP Träger'!$B$10:$B$309,C23,'FP Träger'!$G$10:$G$309)</f>
        <v>0</v>
      </c>
      <c r="E23" s="225"/>
    </row>
    <row r="24" spans="1:5" ht="21.75" customHeight="1" x14ac:dyDescent="0.25">
      <c r="A24" s="119">
        <v>13</v>
      </c>
      <c r="B24" s="253" t="s">
        <v>101</v>
      </c>
      <c r="C24" s="250" t="str">
        <f>IFERROR(VLOOKUP($B24,Nachschlagen!$B$2:$C$71,2, FALSE),"-")</f>
        <v>C 1.1.2.1_71</v>
      </c>
      <c r="D24" s="303">
        <f>SUMIF('FP Träger'!$B$10:$B$309,C24,'FP Träger'!$G$10:$G$309)</f>
        <v>0</v>
      </c>
      <c r="E24" s="225"/>
    </row>
    <row r="25" spans="1:5" ht="21.75" customHeight="1" x14ac:dyDescent="0.25">
      <c r="A25" s="120">
        <v>14</v>
      </c>
      <c r="B25" s="253" t="s">
        <v>102</v>
      </c>
      <c r="C25" s="250" t="str">
        <f>IFERROR(VLOOKUP($B25,Nachschlagen!$B$2:$C$71,2, FALSE),"-")</f>
        <v>C 1.1.2.2.1</v>
      </c>
      <c r="D25" s="303">
        <f>SUMIF('FP Träger'!$B$10:$B$309,C25,'FP Träger'!$G$10:$G$309)</f>
        <v>0</v>
      </c>
      <c r="E25" s="225"/>
    </row>
    <row r="26" spans="1:5" ht="21.75" customHeight="1" x14ac:dyDescent="0.25">
      <c r="A26" s="119">
        <v>15</v>
      </c>
      <c r="B26" s="253" t="s">
        <v>103</v>
      </c>
      <c r="C26" s="250" t="str">
        <f>IFERROR(VLOOKUP($B26,Nachschlagen!$B$2:$C$71,2, FALSE),"-")</f>
        <v>C 1.1.2.2.2</v>
      </c>
      <c r="D26" s="303">
        <f>SUMIF('FP Träger'!$B$10:$B$309,C26,'FP Träger'!$G$10:$G$309)</f>
        <v>0</v>
      </c>
      <c r="E26" s="225"/>
    </row>
    <row r="27" spans="1:5" ht="21.75" customHeight="1" x14ac:dyDescent="0.25">
      <c r="A27" s="120">
        <v>16</v>
      </c>
      <c r="B27" s="253" t="s">
        <v>104</v>
      </c>
      <c r="C27" s="250" t="str">
        <f>IFERROR(VLOOKUP($B27,Nachschlagen!$B$2:$C$71,2, FALSE),"-")</f>
        <v>C 1.1.3</v>
      </c>
      <c r="D27" s="303">
        <f>SUMIF('FP Träger'!$B$10:$B$309,C27,'FP Träger'!$G$10:$G$309)</f>
        <v>0</v>
      </c>
      <c r="E27" s="225"/>
    </row>
    <row r="28" spans="1:5" ht="21.75" customHeight="1" x14ac:dyDescent="0.25">
      <c r="A28" s="119">
        <v>17</v>
      </c>
      <c r="B28" s="253" t="s">
        <v>105</v>
      </c>
      <c r="C28" s="250" t="str">
        <f>IFERROR(VLOOKUP($B28,Nachschlagen!$B$2:$C$71,2, FALSE),"-")</f>
        <v>C 1.1.4.1</v>
      </c>
      <c r="D28" s="303">
        <f>SUMIF('FP Träger'!$B$10:$B$309,C28,'FP Träger'!$G$10:$G$309)</f>
        <v>0</v>
      </c>
      <c r="E28" s="225"/>
    </row>
    <row r="29" spans="1:5" ht="21.75" customHeight="1" x14ac:dyDescent="0.25">
      <c r="A29" s="120">
        <v>18</v>
      </c>
      <c r="B29" s="253" t="s">
        <v>106</v>
      </c>
      <c r="C29" s="250" t="str">
        <f>IFERROR(VLOOKUP($B29,Nachschlagen!$B$2:$C$71,2, FALSE),"-")</f>
        <v>C 1.1.4.2</v>
      </c>
      <c r="D29" s="303">
        <f>SUMIF('FP Träger'!$B$10:$B$309,C29,'FP Träger'!$G$10:$G$309)</f>
        <v>0</v>
      </c>
      <c r="E29" s="225"/>
    </row>
    <row r="30" spans="1:5" ht="21.75" customHeight="1" x14ac:dyDescent="0.25">
      <c r="A30" s="119">
        <v>19</v>
      </c>
      <c r="B30" s="253" t="s">
        <v>107</v>
      </c>
      <c r="C30" s="250" t="str">
        <f>IFERROR(VLOOKUP($B30,Nachschlagen!$B$2:$C$71,2, FALSE),"-")</f>
        <v>C 1.1.4.3</v>
      </c>
      <c r="D30" s="303">
        <f>SUMIF('FP Träger'!$B$10:$B$309,C30,'FP Träger'!$G$10:$G$309)</f>
        <v>0</v>
      </c>
      <c r="E30" s="225"/>
    </row>
    <row r="31" spans="1:5" ht="21.75" customHeight="1" x14ac:dyDescent="0.25">
      <c r="A31" s="120">
        <v>20</v>
      </c>
      <c r="B31" s="253" t="s">
        <v>108</v>
      </c>
      <c r="C31" s="250" t="str">
        <f>IFERROR(VLOOKUP($B31,Nachschlagen!$B$2:$C$71,2, FALSE),"-")</f>
        <v>C 1.1.4.4</v>
      </c>
      <c r="D31" s="303">
        <f>SUMIF('FP Träger'!$B$10:$B$309,C31,'FP Träger'!$G$10:$G$309)</f>
        <v>0</v>
      </c>
      <c r="E31" s="225"/>
    </row>
    <row r="32" spans="1:5" ht="21.75" customHeight="1" x14ac:dyDescent="0.25">
      <c r="A32" s="119">
        <v>21</v>
      </c>
      <c r="B32" s="253" t="s">
        <v>109</v>
      </c>
      <c r="C32" s="250" t="str">
        <f>IFERROR(VLOOKUP($B32,Nachschlagen!$B$2:$C$71,2, FALSE),"-")</f>
        <v>C 1.1.5</v>
      </c>
      <c r="D32" s="303">
        <f>SUMIF('FP Träger'!$B$10:$B$309,C32,'FP Träger'!$G$10:$G$309)</f>
        <v>0</v>
      </c>
      <c r="E32" s="225"/>
    </row>
    <row r="33" spans="1:5" s="39" customFormat="1" ht="21.75" customHeight="1" x14ac:dyDescent="0.3">
      <c r="A33" s="297"/>
      <c r="B33" s="324" t="s">
        <v>79</v>
      </c>
      <c r="C33" s="325" t="s">
        <v>298</v>
      </c>
      <c r="D33" s="326">
        <f>SUM(D12:D32)</f>
        <v>0</v>
      </c>
      <c r="E33" s="298"/>
    </row>
    <row r="34" spans="1:5" s="317" customFormat="1" ht="21.75" customHeight="1" x14ac:dyDescent="0.25">
      <c r="A34" s="321">
        <v>22</v>
      </c>
      <c r="B34" s="253" t="s">
        <v>160</v>
      </c>
      <c r="C34" s="250" t="str">
        <f>IFERROR(VLOOKUP($B34,Nachschlagen!$B$2:$C$75,2, FALSE),"-")</f>
        <v>C 1.2.1.1</v>
      </c>
      <c r="D34" s="322">
        <f>SUMIF('FP Träger'!$B$10:$B$309,C34,'FP Träger'!$G$10:$G$309)</f>
        <v>0</v>
      </c>
      <c r="E34" s="316"/>
    </row>
    <row r="35" spans="1:5" s="317" customFormat="1" ht="21.75" customHeight="1" x14ac:dyDescent="0.25">
      <c r="A35" s="321">
        <v>23</v>
      </c>
      <c r="B35" s="253" t="s">
        <v>161</v>
      </c>
      <c r="C35" s="250" t="str">
        <f>IFERROR(VLOOKUP($B35,Nachschlagen!$B$2:$C$75,2, FALSE),"-")</f>
        <v>C 1.2.1.2</v>
      </c>
      <c r="D35" s="322">
        <f>SUMIF('FP Träger'!$B$10:$B$309,C35,'FP Träger'!$G$10:$G$309)</f>
        <v>0</v>
      </c>
      <c r="E35" s="316"/>
    </row>
    <row r="36" spans="1:5" s="317" customFormat="1" ht="21.75" customHeight="1" x14ac:dyDescent="0.25">
      <c r="A36" s="321">
        <v>24</v>
      </c>
      <c r="B36" s="253" t="s">
        <v>162</v>
      </c>
      <c r="C36" s="250" t="str">
        <f>IFERROR(VLOOKUP($B36,Nachschlagen!$B$2:$C$75,2, FALSE),"-")</f>
        <v>C 1.2.1.3</v>
      </c>
      <c r="D36" s="322">
        <f>SUMIF('FP Träger'!$B$10:$B$309,C36,'FP Träger'!$G$10:$G$309)</f>
        <v>0</v>
      </c>
      <c r="E36" s="316"/>
    </row>
    <row r="37" spans="1:5" s="317" customFormat="1" ht="21.75" customHeight="1" x14ac:dyDescent="0.25">
      <c r="A37" s="321">
        <v>25</v>
      </c>
      <c r="B37" s="253" t="s">
        <v>163</v>
      </c>
      <c r="C37" s="250" t="str">
        <f>IFERROR(VLOOKUP($B37,Nachschlagen!$B$2:$C$75,2, FALSE),"-")</f>
        <v>C 1.2.2_41</v>
      </c>
      <c r="D37" s="322">
        <f>SUMIF('FP Träger'!$B$10:$B$309,C37,'FP Träger'!$G$10:$G$309)</f>
        <v>0</v>
      </c>
      <c r="E37" s="316"/>
    </row>
    <row r="38" spans="1:5" s="317" customFormat="1" ht="21.75" customHeight="1" x14ac:dyDescent="0.25">
      <c r="A38" s="321">
        <v>26</v>
      </c>
      <c r="B38" s="253" t="s">
        <v>164</v>
      </c>
      <c r="C38" s="250" t="str">
        <f>IFERROR(VLOOKUP($B38,Nachschlagen!$B$2:$C$75,2, FALSE),"-")</f>
        <v>C 1.2.2_11</v>
      </c>
      <c r="D38" s="322">
        <f>SUMIF('FP Träger'!$B$10:$B$309,C38,'FP Träger'!$G$10:$G$309)</f>
        <v>0</v>
      </c>
      <c r="E38" s="316"/>
    </row>
    <row r="39" spans="1:5" s="317" customFormat="1" ht="21.75" customHeight="1" x14ac:dyDescent="0.25">
      <c r="A39" s="321">
        <v>27</v>
      </c>
      <c r="B39" s="253" t="s">
        <v>165</v>
      </c>
      <c r="C39" s="250" t="str">
        <f>IFERROR(VLOOKUP($B39,Nachschlagen!$B$2:$C$75,2, FALSE),"-")</f>
        <v>C 1.2.3.1</v>
      </c>
      <c r="D39" s="322">
        <f>SUMIF('FP Träger'!$B$10:$B$309,C39,'FP Träger'!$G$10:$G$309)</f>
        <v>0</v>
      </c>
      <c r="E39" s="316"/>
    </row>
    <row r="40" spans="1:5" s="317" customFormat="1" ht="21.75" customHeight="1" x14ac:dyDescent="0.25">
      <c r="A40" s="321">
        <v>28</v>
      </c>
      <c r="B40" s="253" t="s">
        <v>166</v>
      </c>
      <c r="C40" s="250" t="str">
        <f>IFERROR(VLOOKUP($B40,Nachschlagen!$B$2:$C$75,2, FALSE),"-")</f>
        <v>C 1.2.4</v>
      </c>
      <c r="D40" s="322">
        <f>SUMIF('FP Träger'!$B$10:$B$309,C40,'FP Träger'!$G$10:$G$309)</f>
        <v>0</v>
      </c>
      <c r="E40" s="316"/>
    </row>
    <row r="41" spans="1:5" s="314" customFormat="1" ht="21.75" customHeight="1" x14ac:dyDescent="0.25">
      <c r="A41" s="311"/>
      <c r="B41" s="318" t="s">
        <v>315</v>
      </c>
      <c r="C41" s="312" t="s">
        <v>316</v>
      </c>
      <c r="D41" s="327">
        <f>SUM(D34:D40)</f>
        <v>0</v>
      </c>
      <c r="E41" s="323"/>
    </row>
  </sheetData>
  <sheetProtection algorithmName="SHA-512" hashValue="DL0K9clDsdfGVm9ofd7xwqgi46pxE8VnJi47lEijLZ/inGn1GOCrthu4WIvapGcRNdKjScevCP4m6Sx0CxQI/g==" saltValue="5WrsrBhSR/YvLgJkLKgwPg==" spinCount="100000" sheet="1" objects="1" scenarios="1"/>
  <mergeCells count="5">
    <mergeCell ref="C3:D3"/>
    <mergeCell ref="C4:D4"/>
    <mergeCell ref="C7:D7"/>
    <mergeCell ref="C8:D8"/>
    <mergeCell ref="C9:E9"/>
  </mergeCells>
  <dataValidations disablePrompts="1" count="1">
    <dataValidation type="list" allowBlank="1" showInputMessage="1" showErrorMessage="1" sqref="B12:B32 B34:B40">
      <formula1>Bezeichnung_Kostenart</formula1>
    </dataValidation>
  </dataValidations>
  <printOptions horizontalCentered="1" verticalCentered="1"/>
  <pageMargins left="0.70866141732283472" right="0.70866141732283472" top="0.78740157480314965" bottom="0.64" header="0.31496062992125984" footer="0.22"/>
  <pageSetup paperSize="9" scale="58" orientation="landscape" r:id="rId1"/>
  <headerFooter>
    <oddHeader>&amp;L&amp;G&amp;R&amp;G</oddHeader>
    <oddFooter>&amp;L&amp;10&amp;F
&amp;A&amp;C&amp;10Finanzantrag_FBlus_TN-UHG_V4_5_210415&amp;RSeite &amp;P /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G65"/>
  <sheetViews>
    <sheetView showGridLines="0" zoomScaleNormal="100" zoomScalePageLayoutView="70" workbookViewId="0">
      <selection activeCell="B14" sqref="B14:C14"/>
    </sheetView>
  </sheetViews>
  <sheetFormatPr baseColWidth="10" defaultColWidth="11.44140625" defaultRowHeight="13.2" x14ac:dyDescent="0.25"/>
  <cols>
    <col min="1" max="1" width="56.5546875" style="42" customWidth="1"/>
    <col min="2" max="2" width="31" style="43" customWidth="1"/>
    <col min="3" max="3" width="22.6640625" style="42" bestFit="1" customWidth="1"/>
    <col min="4" max="4" width="11.44140625" style="42"/>
    <col min="5" max="5" width="12.109375" style="42" bestFit="1" customWidth="1"/>
    <col min="6" max="16384" width="11.44140625" style="42"/>
  </cols>
  <sheetData>
    <row r="1" spans="1:3" s="2" customFormat="1" ht="17.399999999999999" x14ac:dyDescent="0.3">
      <c r="A1" s="208" t="s">
        <v>244</v>
      </c>
      <c r="B1" s="8"/>
    </row>
    <row r="2" spans="1:3" s="2" customFormat="1" ht="15.6" x14ac:dyDescent="0.3">
      <c r="B2" s="8"/>
    </row>
    <row r="3" spans="1:3" s="51" customFormat="1" ht="15.6" x14ac:dyDescent="0.3">
      <c r="A3" s="54" t="s">
        <v>65</v>
      </c>
      <c r="B3" s="115">
        <f>'FP Träger'!D3</f>
        <v>0</v>
      </c>
      <c r="C3" s="52"/>
    </row>
    <row r="4" spans="1:3" s="51" customFormat="1" ht="15.6" x14ac:dyDescent="0.3">
      <c r="A4" s="54" t="s">
        <v>66</v>
      </c>
      <c r="B4" s="114">
        <f>'FP Träger'!D4</f>
        <v>0</v>
      </c>
      <c r="C4" s="52"/>
    </row>
    <row r="5" spans="1:3" s="51" customFormat="1" ht="15.6" x14ac:dyDescent="0.3">
      <c r="A5" s="54"/>
      <c r="B5" s="206"/>
      <c r="C5" s="52"/>
    </row>
    <row r="6" spans="1:3" s="51" customFormat="1" ht="15.6" x14ac:dyDescent="0.3">
      <c r="A6" s="54" t="s">
        <v>182</v>
      </c>
      <c r="B6" s="113" t="str">
        <f>'FP Träger'!D5</f>
        <v>00.01.1900  bis  00.01.1900</v>
      </c>
      <c r="C6" s="52"/>
    </row>
    <row r="7" spans="1:3" s="51" customFormat="1" ht="15.6" x14ac:dyDescent="0.3">
      <c r="A7" s="54"/>
      <c r="B7" s="113"/>
      <c r="C7" s="52"/>
    </row>
    <row r="8" spans="1:3" s="51" customFormat="1" ht="15.6" x14ac:dyDescent="0.3">
      <c r="A8" s="54" t="s">
        <v>82</v>
      </c>
      <c r="B8" s="114" t="str">
        <f>'FP Träger'!D6</f>
        <v>bitte auswählen</v>
      </c>
      <c r="C8" s="53"/>
    </row>
    <row r="9" spans="1:3" s="51" customFormat="1" ht="15.6" x14ac:dyDescent="0.3">
      <c r="A9" s="54" t="s">
        <v>127</v>
      </c>
      <c r="B9" s="596" t="str">
        <f>'FP Träger'!D7</f>
        <v>bitte auswählen</v>
      </c>
      <c r="C9" s="596"/>
    </row>
    <row r="10" spans="1:3" s="51" customFormat="1" ht="15.6" x14ac:dyDescent="0.3">
      <c r="A10" s="54"/>
      <c r="B10" s="54"/>
      <c r="C10" s="53"/>
    </row>
    <row r="11" spans="1:3" s="51" customFormat="1" ht="38.25" customHeight="1" x14ac:dyDescent="0.3">
      <c r="A11" s="54"/>
      <c r="B11" s="54"/>
      <c r="C11" s="53"/>
    </row>
    <row r="12" spans="1:3" s="67" customFormat="1" ht="21.75" customHeight="1" x14ac:dyDescent="0.3">
      <c r="A12" s="291" t="s">
        <v>70</v>
      </c>
      <c r="B12" s="87"/>
    </row>
    <row r="13" spans="1:3" s="7" customFormat="1" ht="25.5" customHeight="1" x14ac:dyDescent="0.3">
      <c r="A13" s="292" t="s">
        <v>1</v>
      </c>
      <c r="B13" s="609" t="s">
        <v>114</v>
      </c>
      <c r="C13" s="609"/>
    </row>
    <row r="14" spans="1:3" s="7" customFormat="1" ht="25.5" customHeight="1" x14ac:dyDescent="0.3">
      <c r="A14" s="293" t="s">
        <v>367</v>
      </c>
      <c r="B14" s="605">
        <f>'Gesamt-Ausgaben'!D19</f>
        <v>0</v>
      </c>
      <c r="C14" s="605"/>
    </row>
    <row r="15" spans="1:3" s="7" customFormat="1" ht="25.5" customHeight="1" x14ac:dyDescent="0.3">
      <c r="A15" s="293" t="s">
        <v>368</v>
      </c>
      <c r="B15" s="605">
        <f>'Gesamt-Ausgaben'!D26</f>
        <v>0</v>
      </c>
      <c r="C15" s="605"/>
    </row>
    <row r="16" spans="1:3" s="7" customFormat="1" ht="25.5" customHeight="1" x14ac:dyDescent="0.3">
      <c r="A16" s="293" t="s">
        <v>369</v>
      </c>
      <c r="B16" s="611">
        <f>'Gesamt-Ausgaben'!D31</f>
        <v>0</v>
      </c>
      <c r="C16" s="612"/>
    </row>
    <row r="17" spans="1:3" s="7" customFormat="1" ht="25.5" customHeight="1" x14ac:dyDescent="0.3">
      <c r="A17" s="293" t="s">
        <v>370</v>
      </c>
      <c r="B17" s="605">
        <f>'Gesamt-Ausgaben'!D32</f>
        <v>0</v>
      </c>
      <c r="C17" s="605"/>
    </row>
    <row r="18" spans="1:3" s="124" customFormat="1" ht="25.5" customHeight="1" x14ac:dyDescent="0.3">
      <c r="A18" s="294" t="s">
        <v>3</v>
      </c>
      <c r="B18" s="610">
        <f>SUM(B14:B17)</f>
        <v>0</v>
      </c>
      <c r="C18" s="610"/>
    </row>
    <row r="19" spans="1:3" s="124" customFormat="1" ht="25.5" customHeight="1" x14ac:dyDescent="0.3">
      <c r="A19" s="295"/>
      <c r="B19" s="87"/>
    </row>
    <row r="20" spans="1:3" s="124" customFormat="1" ht="25.5" customHeight="1" x14ac:dyDescent="0.3">
      <c r="A20" s="291" t="s">
        <v>294</v>
      </c>
      <c r="B20" s="87"/>
    </row>
    <row r="21" spans="1:3" s="124" customFormat="1" ht="25.5" customHeight="1" x14ac:dyDescent="0.3">
      <c r="A21" s="292" t="s">
        <v>295</v>
      </c>
      <c r="B21" s="609" t="s">
        <v>114</v>
      </c>
      <c r="C21" s="609"/>
    </row>
    <row r="22" spans="1:3" s="7" customFormat="1" ht="25.5" customHeight="1" x14ac:dyDescent="0.3">
      <c r="A22" s="293" t="s">
        <v>318</v>
      </c>
      <c r="B22" s="605">
        <f>'Gesamt-Refinanz'!D33</f>
        <v>0</v>
      </c>
      <c r="C22" s="605"/>
    </row>
    <row r="23" spans="1:3" s="7" customFormat="1" ht="25.5" customHeight="1" x14ac:dyDescent="0.3">
      <c r="A23" s="293" t="s">
        <v>319</v>
      </c>
      <c r="B23" s="605">
        <f>'Gesamt-Refinanz'!D41</f>
        <v>0</v>
      </c>
      <c r="C23" s="605"/>
    </row>
    <row r="24" spans="1:3" s="7" customFormat="1" ht="25.5" customHeight="1" x14ac:dyDescent="0.3">
      <c r="A24" s="296" t="s">
        <v>3</v>
      </c>
      <c r="B24" s="602">
        <f>SUM(B22:B23)</f>
        <v>0</v>
      </c>
      <c r="C24" s="602"/>
    </row>
    <row r="25" spans="1:3" s="124" customFormat="1" ht="25.5" customHeight="1" x14ac:dyDescent="0.3">
      <c r="A25" s="68"/>
      <c r="B25" s="270"/>
      <c r="C25" s="271"/>
    </row>
    <row r="26" spans="1:3" s="124" customFormat="1" ht="25.5" customHeight="1" thickBot="1" x14ac:dyDescent="0.35">
      <c r="A26" s="283" t="s">
        <v>293</v>
      </c>
      <c r="B26" s="270"/>
      <c r="C26" s="271"/>
    </row>
    <row r="27" spans="1:3" s="124" customFormat="1" ht="25.5" customHeight="1" thickBot="1" x14ac:dyDescent="0.35">
      <c r="A27" s="284" t="s">
        <v>302</v>
      </c>
      <c r="B27" s="305">
        <f>'Gesamt-Ausgaben'!D16</f>
        <v>0</v>
      </c>
      <c r="C27" s="282">
        <v>1</v>
      </c>
    </row>
    <row r="28" spans="1:3" s="124" customFormat="1" ht="25.5" customHeight="1" x14ac:dyDescent="0.3">
      <c r="A28" s="285" t="s">
        <v>299</v>
      </c>
      <c r="B28" s="276">
        <f>IFERROR(ROUND(C28*B27,2),0)</f>
        <v>0</v>
      </c>
      <c r="C28" s="274">
        <f>VLOOKUP("B 1.1.6",B11_Pauschalen,2,FALSE)</f>
        <v>0.20799999999999999</v>
      </c>
    </row>
    <row r="29" spans="1:3" s="124" customFormat="1" ht="25.5" customHeight="1" x14ac:dyDescent="0.3">
      <c r="A29" s="286" t="s">
        <v>300</v>
      </c>
      <c r="B29" s="277">
        <f>'Gesamt-Ausgaben'!D17</f>
        <v>0</v>
      </c>
      <c r="C29" s="273">
        <f>IFERROR(ROUND(B29/B27,4),0)</f>
        <v>0</v>
      </c>
    </row>
    <row r="30" spans="1:3" s="124" customFormat="1" ht="25.5" customHeight="1" thickBot="1" x14ac:dyDescent="0.35">
      <c r="A30" s="395" t="s">
        <v>226</v>
      </c>
      <c r="B30" s="396">
        <f>B29-B28</f>
        <v>0</v>
      </c>
      <c r="C30" s="397">
        <f>IF(B27=0,0,C29-C28)</f>
        <v>0</v>
      </c>
    </row>
    <row r="31" spans="1:3" s="124" customFormat="1" ht="25.5" customHeight="1" x14ac:dyDescent="0.3">
      <c r="A31" s="287" t="s">
        <v>309</v>
      </c>
      <c r="B31" s="278">
        <f>IFERROR(ROUND(C31*B27,2),0)</f>
        <v>0</v>
      </c>
      <c r="C31" s="272">
        <f>VLOOKUP("B 1.1.7",B11_Pauschalen,2,FALSE)</f>
        <v>6.4500000000000002E-2</v>
      </c>
    </row>
    <row r="32" spans="1:3" s="124" customFormat="1" ht="25.5" customHeight="1" x14ac:dyDescent="0.3">
      <c r="A32" s="286" t="s">
        <v>301</v>
      </c>
      <c r="B32" s="279">
        <f>'Gesamt-Ausgaben'!D18</f>
        <v>0</v>
      </c>
      <c r="C32" s="275">
        <f>IFERROR(ROUND(B32/B27,4),0)</f>
        <v>0</v>
      </c>
    </row>
    <row r="33" spans="1:7" s="124" customFormat="1" ht="25.5" customHeight="1" thickBot="1" x14ac:dyDescent="0.35">
      <c r="A33" s="395" t="s">
        <v>226</v>
      </c>
      <c r="B33" s="396">
        <f>B32-B31</f>
        <v>0</v>
      </c>
      <c r="C33" s="397">
        <f>IF(B27=0,0,C32-C31)</f>
        <v>0</v>
      </c>
    </row>
    <row r="34" spans="1:7" s="124" customFormat="1" ht="25.5" customHeight="1" thickBot="1" x14ac:dyDescent="0.35">
      <c r="A34" s="288" t="s">
        <v>223</v>
      </c>
      <c r="B34" s="280">
        <f>B14</f>
        <v>0</v>
      </c>
      <c r="C34" s="281">
        <v>1</v>
      </c>
    </row>
    <row r="35" spans="1:7" s="124" customFormat="1" ht="25.5" customHeight="1" x14ac:dyDescent="0.3">
      <c r="A35" s="289" t="s">
        <v>224</v>
      </c>
      <c r="B35" s="278">
        <f>IFERROR(ROUND(C35*B34,2),0)</f>
        <v>0</v>
      </c>
      <c r="C35" s="272">
        <f>Deckblatt!$C$10</f>
        <v>0</v>
      </c>
    </row>
    <row r="36" spans="1:7" s="124" customFormat="1" ht="25.5" customHeight="1" x14ac:dyDescent="0.3">
      <c r="A36" s="290" t="s">
        <v>225</v>
      </c>
      <c r="B36" s="277">
        <f>'Gesamt-Ausgaben'!D32</f>
        <v>0</v>
      </c>
      <c r="C36" s="273">
        <f>IFERROR(ROUND(B36/B34,4),0)</f>
        <v>0</v>
      </c>
      <c r="E36" s="308"/>
    </row>
    <row r="37" spans="1:7" s="124" customFormat="1" ht="25.5" customHeight="1" thickBot="1" x14ac:dyDescent="0.35">
      <c r="A37" s="395" t="s">
        <v>226</v>
      </c>
      <c r="B37" s="396">
        <f>B36-B35</f>
        <v>0</v>
      </c>
      <c r="C37" s="397">
        <f>IFERROR(C36-C35,0)</f>
        <v>0</v>
      </c>
    </row>
    <row r="38" spans="1:7" s="124" customFormat="1" ht="25.5" customHeight="1" x14ac:dyDescent="0.3">
      <c r="A38" s="140"/>
      <c r="B38" s="268"/>
      <c r="C38" s="268"/>
    </row>
    <row r="39" spans="1:7" s="388" customFormat="1" ht="23.25" customHeight="1" thickBot="1" x14ac:dyDescent="0.35">
      <c r="A39" s="385" t="s">
        <v>371</v>
      </c>
      <c r="B39" s="386"/>
      <c r="C39" s="387"/>
    </row>
    <row r="40" spans="1:7" s="388" customFormat="1" ht="24.9" customHeight="1" thickBot="1" x14ac:dyDescent="0.35">
      <c r="A40" s="389" t="s">
        <v>372</v>
      </c>
      <c r="B40" s="390">
        <f>'Gesamt-Ausgaben'!D28</f>
        <v>0</v>
      </c>
      <c r="C40" s="282">
        <v>1</v>
      </c>
    </row>
    <row r="41" spans="1:7" s="388" customFormat="1" ht="24.9" customHeight="1" x14ac:dyDescent="0.3">
      <c r="A41" s="391" t="s">
        <v>378</v>
      </c>
      <c r="B41" s="392">
        <f>IFERROR(ROUND(C41*B40,2),0)</f>
        <v>0</v>
      </c>
      <c r="C41" s="274">
        <f>VLOOKUP("B 1.4.9.5",B11_Pauschalen,2,FALSE)</f>
        <v>0.2</v>
      </c>
    </row>
    <row r="42" spans="1:7" s="394" customFormat="1" ht="24.9" customHeight="1" x14ac:dyDescent="0.25">
      <c r="A42" s="391" t="s">
        <v>373</v>
      </c>
      <c r="B42" s="393">
        <f>'Gesamt-Ausgaben'!D29</f>
        <v>0</v>
      </c>
      <c r="C42" s="273">
        <f>IFERROR(ROUND(B42/B40,4),0)</f>
        <v>0</v>
      </c>
    </row>
    <row r="43" spans="1:7" s="394" customFormat="1" ht="24.9" customHeight="1" thickBot="1" x14ac:dyDescent="0.3">
      <c r="A43" s="395" t="s">
        <v>226</v>
      </c>
      <c r="B43" s="396">
        <f>B42-B41</f>
        <v>0</v>
      </c>
      <c r="C43" s="397">
        <f>IF(B40=0,0,C42-C41)</f>
        <v>0</v>
      </c>
    </row>
    <row r="44" spans="1:7" s="394" customFormat="1" ht="24.9" customHeight="1" x14ac:dyDescent="0.25">
      <c r="A44" s="398" t="s">
        <v>374</v>
      </c>
      <c r="B44" s="399">
        <f>IFERROR(ROUND(C44*B40,2),0)</f>
        <v>0</v>
      </c>
      <c r="C44" s="272">
        <f>VLOOKUP("B 1.4.9.6",B11_Pauschalen,2,FALSE)</f>
        <v>6.4500000000000002E-2</v>
      </c>
    </row>
    <row r="45" spans="1:7" s="388" customFormat="1" ht="24.9" customHeight="1" x14ac:dyDescent="0.3">
      <c r="A45" s="400" t="s">
        <v>375</v>
      </c>
      <c r="B45" s="401">
        <f>'Gesamt-Ausgaben'!D30</f>
        <v>0</v>
      </c>
      <c r="C45" s="402">
        <f>IFERROR(ROUND(B45/B40,4),0)</f>
        <v>0</v>
      </c>
    </row>
    <row r="46" spans="1:7" s="394" customFormat="1" ht="24.9" customHeight="1" thickBot="1" x14ac:dyDescent="0.3">
      <c r="A46" s="395" t="s">
        <v>226</v>
      </c>
      <c r="B46" s="396">
        <f>B45-B44</f>
        <v>0</v>
      </c>
      <c r="C46" s="403">
        <f>IF(B40=0,0,C45-C44)</f>
        <v>0</v>
      </c>
      <c r="G46" s="404"/>
    </row>
    <row r="47" spans="1:7" s="124" customFormat="1" ht="25.5" customHeight="1" x14ac:dyDescent="0.3">
      <c r="A47" s="140"/>
      <c r="B47" s="268"/>
      <c r="C47" s="268"/>
    </row>
    <row r="48" spans="1:7" s="405" customFormat="1" ht="24.9" customHeight="1" thickBot="1" x14ac:dyDescent="0.35">
      <c r="A48" s="388" t="s">
        <v>376</v>
      </c>
      <c r="B48" s="388"/>
      <c r="C48" s="388"/>
    </row>
    <row r="49" spans="1:3" s="405" customFormat="1" ht="24.9" customHeight="1" x14ac:dyDescent="0.25">
      <c r="A49" s="406" t="s">
        <v>317</v>
      </c>
      <c r="B49" s="407">
        <f>B15</f>
        <v>0</v>
      </c>
      <c r="C49" s="408"/>
    </row>
    <row r="50" spans="1:3" s="405" customFormat="1" ht="24.9" customHeight="1" x14ac:dyDescent="0.25">
      <c r="A50" s="409" t="s">
        <v>377</v>
      </c>
      <c r="B50" s="410">
        <f>B23</f>
        <v>0</v>
      </c>
      <c r="C50" s="408"/>
    </row>
    <row r="51" spans="1:3" s="405" customFormat="1" ht="24.9" customHeight="1" thickBot="1" x14ac:dyDescent="0.3">
      <c r="A51" s="411" t="s">
        <v>226</v>
      </c>
      <c r="B51" s="412">
        <f>B49-B50</f>
        <v>0</v>
      </c>
      <c r="C51" s="408"/>
    </row>
    <row r="52" spans="1:3" s="124" customFormat="1" ht="24.9" customHeight="1" x14ac:dyDescent="0.3">
      <c r="A52" s="140"/>
      <c r="B52" s="268"/>
      <c r="C52" s="268"/>
    </row>
    <row r="53" spans="1:3" s="405" customFormat="1" ht="24.9" customHeight="1" thickBot="1" x14ac:dyDescent="0.35">
      <c r="A53" s="414" t="s">
        <v>117</v>
      </c>
      <c r="B53" s="87"/>
      <c r="C53" s="387"/>
    </row>
    <row r="54" spans="1:3" s="405" customFormat="1" ht="33.75" customHeight="1" x14ac:dyDescent="0.25">
      <c r="A54" s="415"/>
      <c r="B54" s="603" t="s">
        <v>114</v>
      </c>
      <c r="C54" s="604"/>
    </row>
    <row r="55" spans="1:3" s="405" customFormat="1" ht="24.9" customHeight="1" x14ac:dyDescent="0.25">
      <c r="A55" s="416" t="s">
        <v>3</v>
      </c>
      <c r="B55" s="605">
        <f>B18-B24</f>
        <v>0</v>
      </c>
      <c r="C55" s="606"/>
    </row>
    <row r="56" spans="1:3" s="405" customFormat="1" ht="24.9" customHeight="1" thickBot="1" x14ac:dyDescent="0.3">
      <c r="A56" s="417" t="s">
        <v>181</v>
      </c>
      <c r="B56" s="607" t="str">
        <f>IFERROR(B55/B10,"-")</f>
        <v>-</v>
      </c>
      <c r="C56" s="608"/>
    </row>
    <row r="57" spans="1:3" s="405" customFormat="1" ht="81.75" customHeight="1" x14ac:dyDescent="0.25">
      <c r="A57" s="418"/>
      <c r="B57" s="87"/>
      <c r="C57" s="408"/>
    </row>
    <row r="58" spans="1:3" s="405" customFormat="1" ht="15.6" x14ac:dyDescent="0.3">
      <c r="A58" s="419"/>
      <c r="B58" s="420"/>
      <c r="C58" s="421"/>
    </row>
    <row r="59" spans="1:3" s="405" customFormat="1" ht="13.8" x14ac:dyDescent="0.25">
      <c r="A59" s="418" t="s">
        <v>119</v>
      </c>
      <c r="B59" s="601" t="s">
        <v>118</v>
      </c>
      <c r="C59" s="601"/>
    </row>
    <row r="60" spans="1:3" s="39" customFormat="1" ht="29.25" customHeight="1" x14ac:dyDescent="0.25">
      <c r="A60" s="65"/>
      <c r="B60" s="66"/>
    </row>
    <row r="61" spans="1:3" ht="13.8" x14ac:dyDescent="0.25">
      <c r="A61" s="65"/>
      <c r="B61" s="66"/>
    </row>
    <row r="62" spans="1:3" x14ac:dyDescent="0.25">
      <c r="A62" s="40"/>
      <c r="B62" s="41"/>
    </row>
    <row r="63" spans="1:3" x14ac:dyDescent="0.25">
      <c r="A63" s="40"/>
      <c r="B63" s="41"/>
    </row>
    <row r="64" spans="1:3" x14ac:dyDescent="0.25">
      <c r="A64" s="40"/>
      <c r="B64" s="41"/>
    </row>
    <row r="65" spans="1:2" x14ac:dyDescent="0.25">
      <c r="A65" s="40"/>
      <c r="B65" s="41"/>
    </row>
  </sheetData>
  <sheetProtection algorithmName="SHA-512" hashValue="qP5BGICqnx5Bb9yDBucS8zYRXu9TUdvl76YOK/KpZb+dKYHnkyTc47e7m1o/kbBj00NGfif9xVxpx5Uic9ddQg==" saltValue="QtIDQRrFHxVnpiTR8+L5Gg==" spinCount="100000" sheet="1" objects="1" scenarios="1"/>
  <mergeCells count="15">
    <mergeCell ref="B23:C23"/>
    <mergeCell ref="B9:C9"/>
    <mergeCell ref="B22:C22"/>
    <mergeCell ref="B13:C13"/>
    <mergeCell ref="B14:C14"/>
    <mergeCell ref="B17:C17"/>
    <mergeCell ref="B18:C18"/>
    <mergeCell ref="B21:C21"/>
    <mergeCell ref="B15:C15"/>
    <mergeCell ref="B16:C16"/>
    <mergeCell ref="B59:C59"/>
    <mergeCell ref="B24:C24"/>
    <mergeCell ref="B54:C54"/>
    <mergeCell ref="B55:C55"/>
    <mergeCell ref="B56:C56"/>
  </mergeCells>
  <conditionalFormatting sqref="B43:C43">
    <cfRule type="cellIs" dxfId="13" priority="12" operator="notEqual">
      <formula>0</formula>
    </cfRule>
    <cfRule type="cellIs" dxfId="12" priority="14" operator="equal">
      <formula>0</formula>
    </cfRule>
  </conditionalFormatting>
  <conditionalFormatting sqref="B46:C46">
    <cfRule type="cellIs" dxfId="11" priority="11" operator="greaterThan">
      <formula>0</formula>
    </cfRule>
    <cfRule type="cellIs" dxfId="10" priority="13" operator="lessThanOrEqual">
      <formula>0</formula>
    </cfRule>
  </conditionalFormatting>
  <conditionalFormatting sqref="B51">
    <cfRule type="cellIs" dxfId="9" priority="9" operator="notEqual">
      <formula>0</formula>
    </cfRule>
    <cfRule type="cellIs" dxfId="8" priority="10" operator="equal">
      <formula>0</formula>
    </cfRule>
  </conditionalFormatting>
  <conditionalFormatting sqref="B37:C37">
    <cfRule type="cellIs" dxfId="7" priority="7" operator="notEqual">
      <formula>0</formula>
    </cfRule>
    <cfRule type="cellIs" dxfId="6" priority="8" operator="equal">
      <formula>0</formula>
    </cfRule>
  </conditionalFormatting>
  <conditionalFormatting sqref="B33:C33">
    <cfRule type="cellIs" dxfId="5" priority="5" operator="notEqual">
      <formula>0</formula>
    </cfRule>
    <cfRule type="cellIs" dxfId="4" priority="6" operator="equal">
      <formula>0</formula>
    </cfRule>
  </conditionalFormatting>
  <conditionalFormatting sqref="B30:C30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B55">
    <cfRule type="cellIs" dxfId="1" priority="2" operator="lessThan">
      <formula>0</formula>
    </cfRule>
  </conditionalFormatting>
  <conditionalFormatting sqref="B56">
    <cfRule type="cellIs" dxfId="0" priority="1" operator="lessThan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79" fitToHeight="0" orientation="portrait" r:id="rId1"/>
  <headerFooter>
    <oddHeader>&amp;L&amp;G&amp;R&amp;G</oddHeader>
    <oddFooter>&amp;L&amp;10&amp;F
&amp;A&amp;C&amp;10Finanzantrag_FBlus_TN-UHG_V4_5_210415&amp;RSeite &amp;P / &amp;N</oddFooter>
  </headerFooter>
  <rowBreaks count="1" manualBreakCount="1">
    <brk id="38" max="2" man="1"/>
  </rowBreaks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75"/>
  <sheetViews>
    <sheetView zoomScaleNormal="100" workbookViewId="0">
      <selection activeCell="K23" sqref="K23"/>
    </sheetView>
  </sheetViews>
  <sheetFormatPr baseColWidth="10" defaultColWidth="11.44140625" defaultRowHeight="13.2" x14ac:dyDescent="0.25"/>
  <cols>
    <col min="1" max="1" width="3" style="1" bestFit="1" customWidth="1"/>
    <col min="2" max="2" width="65.109375" style="1" customWidth="1"/>
    <col min="3" max="3" width="16.109375" style="1" customWidth="1"/>
    <col min="4" max="16384" width="11.44140625" style="1"/>
  </cols>
  <sheetData>
    <row r="1" spans="1:6" x14ac:dyDescent="0.25">
      <c r="A1" s="233" t="s">
        <v>63</v>
      </c>
      <c r="B1" s="233" t="s">
        <v>69</v>
      </c>
      <c r="C1" s="336" t="s">
        <v>110</v>
      </c>
      <c r="D1" s="337"/>
      <c r="E1" s="142" t="s">
        <v>227</v>
      </c>
      <c r="F1" s="141"/>
    </row>
    <row r="2" spans="1:6" ht="13.8" x14ac:dyDescent="0.25">
      <c r="A2" s="234">
        <v>1</v>
      </c>
      <c r="B2" s="338" t="s">
        <v>62</v>
      </c>
      <c r="C2" s="339" t="s">
        <v>61</v>
      </c>
      <c r="D2" s="337"/>
      <c r="E2" s="143" t="s">
        <v>228</v>
      </c>
      <c r="F2" s="141"/>
    </row>
    <row r="3" spans="1:6" ht="13.8" x14ac:dyDescent="0.25">
      <c r="A3" s="234">
        <v>2</v>
      </c>
      <c r="B3" s="340" t="s">
        <v>60</v>
      </c>
      <c r="C3" s="339" t="s">
        <v>59</v>
      </c>
      <c r="D3" s="337"/>
      <c r="E3" s="143" t="s">
        <v>230</v>
      </c>
      <c r="F3" s="141"/>
    </row>
    <row r="4" spans="1:6" ht="13.8" x14ac:dyDescent="0.25">
      <c r="A4" s="234">
        <v>3</v>
      </c>
      <c r="B4" s="338" t="s">
        <v>308</v>
      </c>
      <c r="C4" s="339" t="s">
        <v>58</v>
      </c>
      <c r="D4" s="337"/>
      <c r="E4" s="143" t="s">
        <v>231</v>
      </c>
      <c r="F4" s="141"/>
    </row>
    <row r="5" spans="1:6" ht="13.8" x14ac:dyDescent="0.25">
      <c r="A5" s="234">
        <v>4</v>
      </c>
      <c r="B5" s="340" t="s">
        <v>57</v>
      </c>
      <c r="C5" s="339" t="s">
        <v>56</v>
      </c>
      <c r="D5" s="337"/>
      <c r="E5" s="143" t="s">
        <v>232</v>
      </c>
      <c r="F5" s="141"/>
    </row>
    <row r="6" spans="1:6" ht="13.8" x14ac:dyDescent="0.25">
      <c r="A6" s="234">
        <v>5</v>
      </c>
      <c r="B6" s="341" t="s">
        <v>305</v>
      </c>
      <c r="C6" s="342" t="s">
        <v>282</v>
      </c>
      <c r="D6" s="337"/>
      <c r="E6" s="143" t="s">
        <v>233</v>
      </c>
      <c r="F6" s="141"/>
    </row>
    <row r="7" spans="1:6" ht="13.8" x14ac:dyDescent="0.25">
      <c r="A7" s="234">
        <v>6</v>
      </c>
      <c r="B7" s="343" t="s">
        <v>303</v>
      </c>
      <c r="C7" s="342" t="s">
        <v>283</v>
      </c>
      <c r="D7" s="337"/>
      <c r="E7" s="143" t="s">
        <v>234</v>
      </c>
      <c r="F7" s="141"/>
    </row>
    <row r="8" spans="1:6" ht="13.8" x14ac:dyDescent="0.25">
      <c r="A8" s="234">
        <v>7</v>
      </c>
      <c r="B8" s="343" t="s">
        <v>341</v>
      </c>
      <c r="C8" s="342" t="s">
        <v>296</v>
      </c>
      <c r="D8" s="337"/>
      <c r="E8" s="143" t="s">
        <v>235</v>
      </c>
      <c r="F8" s="141"/>
    </row>
    <row r="9" spans="1:6" ht="13.8" x14ac:dyDescent="0.25">
      <c r="A9" s="234">
        <v>8</v>
      </c>
      <c r="B9" s="340" t="s">
        <v>55</v>
      </c>
      <c r="C9" s="339" t="s">
        <v>54</v>
      </c>
      <c r="D9" s="337"/>
      <c r="E9" s="143" t="s">
        <v>236</v>
      </c>
      <c r="F9" s="141"/>
    </row>
    <row r="10" spans="1:6" ht="13.8" x14ac:dyDescent="0.25">
      <c r="A10" s="234">
        <v>9</v>
      </c>
      <c r="B10" s="340" t="s">
        <v>53</v>
      </c>
      <c r="C10" s="339" t="s">
        <v>52</v>
      </c>
      <c r="D10" s="337"/>
      <c r="E10" s="143" t="s">
        <v>237</v>
      </c>
      <c r="F10" s="141"/>
    </row>
    <row r="11" spans="1:6" ht="13.8" x14ac:dyDescent="0.25">
      <c r="A11" s="234">
        <v>10</v>
      </c>
      <c r="B11" s="344" t="s">
        <v>51</v>
      </c>
      <c r="C11" s="345" t="s">
        <v>50</v>
      </c>
      <c r="D11" s="337"/>
      <c r="E11" s="143" t="s">
        <v>238</v>
      </c>
      <c r="F11" s="141"/>
    </row>
    <row r="12" spans="1:6" ht="13.8" x14ac:dyDescent="0.25">
      <c r="A12" s="234">
        <v>11</v>
      </c>
      <c r="B12" s="344" t="s">
        <v>332</v>
      </c>
      <c r="C12" s="346" t="s">
        <v>49</v>
      </c>
      <c r="D12" s="337"/>
      <c r="E12" s="143" t="s">
        <v>342</v>
      </c>
      <c r="F12" s="141"/>
    </row>
    <row r="13" spans="1:6" ht="13.8" x14ac:dyDescent="0.25">
      <c r="A13" s="234">
        <v>12</v>
      </c>
      <c r="B13" s="347" t="s">
        <v>275</v>
      </c>
      <c r="C13" s="348" t="s">
        <v>83</v>
      </c>
      <c r="D13" s="337"/>
      <c r="E13" s="143" t="s">
        <v>343</v>
      </c>
      <c r="F13" s="141"/>
    </row>
    <row r="14" spans="1:6" ht="13.8" x14ac:dyDescent="0.25">
      <c r="A14" s="234">
        <v>13</v>
      </c>
      <c r="B14" s="347" t="s">
        <v>276</v>
      </c>
      <c r="C14" s="348" t="s">
        <v>84</v>
      </c>
      <c r="E14" s="143" t="s">
        <v>344</v>
      </c>
    </row>
    <row r="15" spans="1:6" ht="13.8" x14ac:dyDescent="0.25">
      <c r="A15" s="234">
        <v>14</v>
      </c>
      <c r="B15" s="343" t="s">
        <v>273</v>
      </c>
      <c r="C15" s="349" t="s">
        <v>277</v>
      </c>
      <c r="E15" s="143" t="s">
        <v>345</v>
      </c>
    </row>
    <row r="16" spans="1:6" ht="13.8" x14ac:dyDescent="0.25">
      <c r="A16" s="234">
        <v>15</v>
      </c>
      <c r="B16" s="347" t="s">
        <v>333</v>
      </c>
      <c r="C16" s="348" t="s">
        <v>48</v>
      </c>
      <c r="E16" s="143" t="s">
        <v>346</v>
      </c>
    </row>
    <row r="17" spans="1:5" ht="13.8" x14ac:dyDescent="0.25">
      <c r="A17" s="234">
        <v>16</v>
      </c>
      <c r="B17" s="344" t="s">
        <v>47</v>
      </c>
      <c r="C17" s="346" t="s">
        <v>46</v>
      </c>
      <c r="E17" s="143" t="s">
        <v>347</v>
      </c>
    </row>
    <row r="18" spans="1:5" ht="13.8" x14ac:dyDescent="0.25">
      <c r="A18" s="234">
        <v>17</v>
      </c>
      <c r="B18" s="344" t="s">
        <v>334</v>
      </c>
      <c r="C18" s="346" t="s">
        <v>45</v>
      </c>
      <c r="E18" s="143" t="s">
        <v>348</v>
      </c>
    </row>
    <row r="19" spans="1:5" ht="13.8" x14ac:dyDescent="0.25">
      <c r="A19" s="234">
        <v>18</v>
      </c>
      <c r="B19" s="347" t="s">
        <v>274</v>
      </c>
      <c r="C19" s="348" t="s">
        <v>278</v>
      </c>
      <c r="E19" s="143" t="s">
        <v>349</v>
      </c>
    </row>
    <row r="20" spans="1:5" ht="13.8" x14ac:dyDescent="0.25">
      <c r="A20" s="234">
        <v>19</v>
      </c>
      <c r="B20" s="344" t="s">
        <v>44</v>
      </c>
      <c r="C20" s="346" t="s">
        <v>43</v>
      </c>
      <c r="E20" s="143" t="s">
        <v>350</v>
      </c>
    </row>
    <row r="21" spans="1:5" ht="13.8" x14ac:dyDescent="0.25">
      <c r="A21" s="234">
        <v>20</v>
      </c>
      <c r="B21" s="344" t="s">
        <v>42</v>
      </c>
      <c r="C21" s="350" t="s">
        <v>41</v>
      </c>
      <c r="E21" s="143" t="s">
        <v>351</v>
      </c>
    </row>
    <row r="22" spans="1:5" ht="13.8" x14ac:dyDescent="0.25">
      <c r="A22" s="234">
        <v>21</v>
      </c>
      <c r="B22" s="344" t="s">
        <v>40</v>
      </c>
      <c r="C22" s="350" t="s">
        <v>39</v>
      </c>
      <c r="E22" s="143" t="s">
        <v>352</v>
      </c>
    </row>
    <row r="23" spans="1:5" ht="13.8" x14ac:dyDescent="0.25">
      <c r="A23" s="234">
        <v>22</v>
      </c>
      <c r="B23" s="340" t="s">
        <v>38</v>
      </c>
      <c r="C23" s="351" t="s">
        <v>37</v>
      </c>
      <c r="E23" s="143"/>
    </row>
    <row r="24" spans="1:5" ht="13.8" x14ac:dyDescent="0.25">
      <c r="A24" s="234">
        <v>23</v>
      </c>
      <c r="B24" s="340" t="s">
        <v>36</v>
      </c>
      <c r="C24" s="351" t="s">
        <v>35</v>
      </c>
      <c r="E24" s="143"/>
    </row>
    <row r="25" spans="1:5" ht="13.8" x14ac:dyDescent="0.25">
      <c r="A25" s="234">
        <v>24</v>
      </c>
      <c r="B25" s="340" t="s">
        <v>34</v>
      </c>
      <c r="C25" s="351" t="s">
        <v>33</v>
      </c>
      <c r="E25" s="143"/>
    </row>
    <row r="26" spans="1:5" ht="13.8" x14ac:dyDescent="0.25">
      <c r="A26" s="234">
        <v>25</v>
      </c>
      <c r="B26" s="340" t="s">
        <v>32</v>
      </c>
      <c r="C26" s="351" t="s">
        <v>31</v>
      </c>
      <c r="E26" s="143"/>
    </row>
    <row r="27" spans="1:5" ht="13.8" x14ac:dyDescent="0.25">
      <c r="A27" s="234">
        <v>26</v>
      </c>
      <c r="B27" s="340" t="s">
        <v>30</v>
      </c>
      <c r="C27" s="351" t="s">
        <v>29</v>
      </c>
      <c r="E27" s="143"/>
    </row>
    <row r="28" spans="1:5" ht="13.8" x14ac:dyDescent="0.25">
      <c r="A28" s="234">
        <v>27</v>
      </c>
      <c r="B28" s="340" t="s">
        <v>28</v>
      </c>
      <c r="C28" s="351" t="s">
        <v>27</v>
      </c>
      <c r="E28" s="143"/>
    </row>
    <row r="29" spans="1:5" ht="13.8" x14ac:dyDescent="0.25">
      <c r="A29" s="234">
        <v>28</v>
      </c>
      <c r="B29" s="340" t="s">
        <v>26</v>
      </c>
      <c r="C29" s="351" t="s">
        <v>25</v>
      </c>
      <c r="E29" s="143"/>
    </row>
    <row r="30" spans="1:5" ht="13.8" x14ac:dyDescent="0.25">
      <c r="A30" s="234">
        <v>29</v>
      </c>
      <c r="B30" s="340" t="s">
        <v>24</v>
      </c>
      <c r="C30" s="351" t="s">
        <v>23</v>
      </c>
      <c r="E30" s="143"/>
    </row>
    <row r="31" spans="1:5" ht="13.8" x14ac:dyDescent="0.25">
      <c r="A31" s="234">
        <v>30</v>
      </c>
      <c r="B31" s="340" t="s">
        <v>22</v>
      </c>
      <c r="C31" s="351" t="s">
        <v>21</v>
      </c>
      <c r="E31" s="143"/>
    </row>
    <row r="32" spans="1:5" ht="13.8" x14ac:dyDescent="0.25">
      <c r="A32" s="234">
        <v>31</v>
      </c>
      <c r="B32" s="340" t="s">
        <v>20</v>
      </c>
      <c r="C32" s="351" t="s">
        <v>19</v>
      </c>
      <c r="E32" s="143"/>
    </row>
    <row r="33" spans="1:5" ht="13.8" x14ac:dyDescent="0.25">
      <c r="A33" s="234">
        <v>32</v>
      </c>
      <c r="B33" s="340" t="s">
        <v>18</v>
      </c>
      <c r="C33" s="351" t="s">
        <v>17</v>
      </c>
      <c r="E33" s="143"/>
    </row>
    <row r="34" spans="1:5" ht="13.8" x14ac:dyDescent="0.25">
      <c r="A34" s="234">
        <v>33</v>
      </c>
      <c r="B34" s="340" t="s">
        <v>16</v>
      </c>
      <c r="C34" s="351" t="s">
        <v>15</v>
      </c>
      <c r="E34" s="143"/>
    </row>
    <row r="35" spans="1:5" ht="13.8" x14ac:dyDescent="0.25">
      <c r="A35" s="234">
        <v>34</v>
      </c>
      <c r="B35" s="340" t="s">
        <v>14</v>
      </c>
      <c r="C35" s="351" t="s">
        <v>13</v>
      </c>
      <c r="E35" s="143"/>
    </row>
    <row r="36" spans="1:5" ht="13.8" x14ac:dyDescent="0.25">
      <c r="A36" s="234">
        <v>35</v>
      </c>
      <c r="B36" s="340" t="s">
        <v>12</v>
      </c>
      <c r="C36" s="351" t="s">
        <v>11</v>
      </c>
      <c r="E36" s="143"/>
    </row>
    <row r="37" spans="1:5" ht="13.8" x14ac:dyDescent="0.25">
      <c r="A37" s="234">
        <v>36</v>
      </c>
      <c r="B37" s="340" t="s">
        <v>10</v>
      </c>
      <c r="C37" s="352" t="s">
        <v>9</v>
      </c>
      <c r="E37" s="143"/>
    </row>
    <row r="38" spans="1:5" x14ac:dyDescent="0.25">
      <c r="A38" s="234">
        <v>37</v>
      </c>
      <c r="B38" s="340" t="s">
        <v>8</v>
      </c>
      <c r="C38" s="352" t="s">
        <v>7</v>
      </c>
    </row>
    <row r="39" spans="1:5" x14ac:dyDescent="0.25">
      <c r="A39" s="234">
        <v>38</v>
      </c>
      <c r="B39" s="338" t="s">
        <v>353</v>
      </c>
      <c r="C39" s="352" t="s">
        <v>80</v>
      </c>
    </row>
    <row r="40" spans="1:5" x14ac:dyDescent="0.25">
      <c r="A40" s="234">
        <v>39</v>
      </c>
      <c r="B40" s="340" t="s">
        <v>6</v>
      </c>
      <c r="C40" s="353" t="s">
        <v>5</v>
      </c>
    </row>
    <row r="41" spans="1:5" x14ac:dyDescent="0.25">
      <c r="A41" s="234">
        <v>40</v>
      </c>
      <c r="B41" s="338" t="s">
        <v>156</v>
      </c>
      <c r="C41" s="353" t="s">
        <v>4</v>
      </c>
    </row>
    <row r="42" spans="1:5" x14ac:dyDescent="0.25">
      <c r="A42" s="234">
        <v>41</v>
      </c>
      <c r="B42" s="343" t="s">
        <v>307</v>
      </c>
      <c r="C42" s="354" t="s">
        <v>354</v>
      </c>
    </row>
    <row r="43" spans="1:5" x14ac:dyDescent="0.25">
      <c r="A43" s="234">
        <v>42</v>
      </c>
      <c r="B43" s="355" t="s">
        <v>355</v>
      </c>
      <c r="C43" s="356" t="s">
        <v>356</v>
      </c>
    </row>
    <row r="44" spans="1:5" x14ac:dyDescent="0.25">
      <c r="A44" s="234">
        <v>43</v>
      </c>
      <c r="B44" s="355" t="s">
        <v>357</v>
      </c>
      <c r="C44" s="356" t="s">
        <v>358</v>
      </c>
    </row>
    <row r="45" spans="1:5" x14ac:dyDescent="0.25">
      <c r="A45" s="234">
        <v>44</v>
      </c>
      <c r="B45" s="357" t="s">
        <v>359</v>
      </c>
      <c r="C45" s="356" t="s">
        <v>360</v>
      </c>
    </row>
    <row r="46" spans="1:5" x14ac:dyDescent="0.25">
      <c r="A46" s="234">
        <v>45</v>
      </c>
      <c r="B46" s="357" t="s">
        <v>361</v>
      </c>
      <c r="C46" s="356" t="s">
        <v>362</v>
      </c>
    </row>
    <row r="47" spans="1:5" x14ac:dyDescent="0.25">
      <c r="A47" s="234">
        <v>46</v>
      </c>
      <c r="B47" s="357" t="s">
        <v>363</v>
      </c>
      <c r="C47" s="356" t="s">
        <v>364</v>
      </c>
    </row>
    <row r="48" spans="1:5" x14ac:dyDescent="0.25">
      <c r="A48" s="234">
        <v>47</v>
      </c>
      <c r="B48" s="358" t="s">
        <v>89</v>
      </c>
      <c r="C48" s="359" t="s">
        <v>71</v>
      </c>
    </row>
    <row r="49" spans="1:3" x14ac:dyDescent="0.25">
      <c r="A49" s="234">
        <v>48</v>
      </c>
      <c r="B49" s="360" t="s">
        <v>90</v>
      </c>
      <c r="C49" s="359" t="s">
        <v>72</v>
      </c>
    </row>
    <row r="50" spans="1:3" x14ac:dyDescent="0.25">
      <c r="A50" s="234">
        <v>49</v>
      </c>
      <c r="B50" s="360" t="s">
        <v>91</v>
      </c>
      <c r="C50" s="359" t="s">
        <v>73</v>
      </c>
    </row>
    <row r="51" spans="1:3" x14ac:dyDescent="0.25">
      <c r="A51" s="234">
        <v>50</v>
      </c>
      <c r="B51" s="360" t="s">
        <v>92</v>
      </c>
      <c r="C51" s="361" t="s">
        <v>253</v>
      </c>
    </row>
    <row r="52" spans="1:3" x14ac:dyDescent="0.25">
      <c r="A52" s="234">
        <v>51</v>
      </c>
      <c r="B52" s="360" t="s">
        <v>93</v>
      </c>
      <c r="C52" s="361" t="s">
        <v>254</v>
      </c>
    </row>
    <row r="53" spans="1:3" x14ac:dyDescent="0.25">
      <c r="A53" s="234">
        <v>52</v>
      </c>
      <c r="B53" s="360" t="s">
        <v>94</v>
      </c>
      <c r="C53" s="361" t="s">
        <v>255</v>
      </c>
    </row>
    <row r="54" spans="1:3" x14ac:dyDescent="0.25">
      <c r="A54" s="234">
        <v>53</v>
      </c>
      <c r="B54" s="360" t="s">
        <v>95</v>
      </c>
      <c r="C54" s="362" t="s">
        <v>256</v>
      </c>
    </row>
    <row r="55" spans="1:3" x14ac:dyDescent="0.25">
      <c r="A55" s="234">
        <v>54</v>
      </c>
      <c r="B55" s="360" t="s">
        <v>96</v>
      </c>
      <c r="C55" s="363" t="s">
        <v>257</v>
      </c>
    </row>
    <row r="56" spans="1:3" x14ac:dyDescent="0.25">
      <c r="A56" s="234">
        <v>55</v>
      </c>
      <c r="B56" s="360" t="s">
        <v>97</v>
      </c>
      <c r="C56" s="363" t="s">
        <v>258</v>
      </c>
    </row>
    <row r="57" spans="1:3" x14ac:dyDescent="0.25">
      <c r="A57" s="234">
        <v>56</v>
      </c>
      <c r="B57" s="360" t="s">
        <v>98</v>
      </c>
      <c r="C57" s="363" t="s">
        <v>259</v>
      </c>
    </row>
    <row r="58" spans="1:3" x14ac:dyDescent="0.25">
      <c r="A58" s="234">
        <v>57</v>
      </c>
      <c r="B58" s="360" t="s">
        <v>99</v>
      </c>
      <c r="C58" s="363" t="s">
        <v>260</v>
      </c>
    </row>
    <row r="59" spans="1:3" x14ac:dyDescent="0.25">
      <c r="A59" s="234">
        <v>58</v>
      </c>
      <c r="B59" s="360" t="s">
        <v>100</v>
      </c>
      <c r="C59" s="363" t="s">
        <v>261</v>
      </c>
    </row>
    <row r="60" spans="1:3" x14ac:dyDescent="0.25">
      <c r="A60" s="234">
        <v>59</v>
      </c>
      <c r="B60" s="360" t="s">
        <v>101</v>
      </c>
      <c r="C60" s="363" t="s">
        <v>262</v>
      </c>
    </row>
    <row r="61" spans="1:3" x14ac:dyDescent="0.25">
      <c r="A61" s="234">
        <v>60</v>
      </c>
      <c r="B61" s="360" t="s">
        <v>102</v>
      </c>
      <c r="C61" s="363" t="s">
        <v>263</v>
      </c>
    </row>
    <row r="62" spans="1:3" x14ac:dyDescent="0.25">
      <c r="A62" s="234">
        <v>61</v>
      </c>
      <c r="B62" s="360" t="s">
        <v>103</v>
      </c>
      <c r="C62" s="364" t="s">
        <v>264</v>
      </c>
    </row>
    <row r="63" spans="1:3" x14ac:dyDescent="0.25">
      <c r="A63" s="234">
        <v>62</v>
      </c>
      <c r="B63" s="360" t="s">
        <v>104</v>
      </c>
      <c r="C63" s="365" t="s">
        <v>74</v>
      </c>
    </row>
    <row r="64" spans="1:3" x14ac:dyDescent="0.25">
      <c r="A64" s="234">
        <v>63</v>
      </c>
      <c r="B64" s="360" t="s">
        <v>105</v>
      </c>
      <c r="C64" s="366" t="s">
        <v>75</v>
      </c>
    </row>
    <row r="65" spans="1:3" x14ac:dyDescent="0.25">
      <c r="A65" s="234">
        <v>64</v>
      </c>
      <c r="B65" s="360" t="s">
        <v>106</v>
      </c>
      <c r="C65" s="366" t="s">
        <v>76</v>
      </c>
    </row>
    <row r="66" spans="1:3" x14ac:dyDescent="0.25">
      <c r="A66" s="234">
        <v>65</v>
      </c>
      <c r="B66" s="360" t="s">
        <v>107</v>
      </c>
      <c r="C66" s="366" t="s">
        <v>77</v>
      </c>
    </row>
    <row r="67" spans="1:3" x14ac:dyDescent="0.25">
      <c r="A67" s="234">
        <v>66</v>
      </c>
      <c r="B67" s="360" t="s">
        <v>108</v>
      </c>
      <c r="C67" s="366" t="s">
        <v>78</v>
      </c>
    </row>
    <row r="68" spans="1:3" x14ac:dyDescent="0.25">
      <c r="A68" s="234">
        <v>67</v>
      </c>
      <c r="B68" s="360" t="s">
        <v>109</v>
      </c>
      <c r="C68" s="363" t="s">
        <v>265</v>
      </c>
    </row>
    <row r="69" spans="1:3" x14ac:dyDescent="0.25">
      <c r="A69" s="234">
        <v>68</v>
      </c>
      <c r="B69" s="347" t="s">
        <v>160</v>
      </c>
      <c r="C69" s="348" t="s">
        <v>266</v>
      </c>
    </row>
    <row r="70" spans="1:3" x14ac:dyDescent="0.25">
      <c r="A70" s="234">
        <v>69</v>
      </c>
      <c r="B70" s="347" t="s">
        <v>161</v>
      </c>
      <c r="C70" s="348" t="s">
        <v>267</v>
      </c>
    </row>
    <row r="71" spans="1:3" x14ac:dyDescent="0.25">
      <c r="A71" s="234">
        <v>70</v>
      </c>
      <c r="B71" s="347" t="s">
        <v>162</v>
      </c>
      <c r="C71" s="348" t="s">
        <v>268</v>
      </c>
    </row>
    <row r="72" spans="1:3" x14ac:dyDescent="0.25">
      <c r="A72" s="234">
        <v>71</v>
      </c>
      <c r="B72" s="347" t="s">
        <v>163</v>
      </c>
      <c r="C72" s="348" t="s">
        <v>269</v>
      </c>
    </row>
    <row r="73" spans="1:3" x14ac:dyDescent="0.25">
      <c r="A73" s="234">
        <v>72</v>
      </c>
      <c r="B73" s="347" t="s">
        <v>164</v>
      </c>
      <c r="C73" s="367" t="s">
        <v>270</v>
      </c>
    </row>
    <row r="74" spans="1:3" x14ac:dyDescent="0.25">
      <c r="A74" s="234">
        <v>73</v>
      </c>
      <c r="B74" s="347" t="s">
        <v>165</v>
      </c>
      <c r="C74" s="367" t="s">
        <v>271</v>
      </c>
    </row>
    <row r="75" spans="1:3" x14ac:dyDescent="0.25">
      <c r="A75" s="234">
        <v>74</v>
      </c>
      <c r="B75" s="347" t="s">
        <v>166</v>
      </c>
      <c r="C75" s="367" t="s">
        <v>272</v>
      </c>
    </row>
  </sheetData>
  <pageMargins left="0.70866141732283472" right="0.70866141732283472" top="0.78740157480314965" bottom="0.78740157480314965" header="0.31496062992125984" footer="0.31496062992125984"/>
  <pageSetup paperSize="9" scale="80" orientation="portrait" r:id="rId1"/>
  <headerFooter>
    <oddHeader>&amp;L&amp;G&amp;R&amp;G</oddHeader>
    <oddFooter>&amp;L&amp;10&amp;F
&amp;A&amp;C&amp;10Finanzantrag_FBlus_TN-UHG_V4_3_210108&amp;RSeite 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72"/>
  <sheetViews>
    <sheetView zoomScale="80" zoomScaleNormal="80" workbookViewId="0">
      <selection activeCell="K23" sqref="K23"/>
    </sheetView>
  </sheetViews>
  <sheetFormatPr baseColWidth="10" defaultColWidth="11.44140625" defaultRowHeight="13.2" x14ac:dyDescent="0.25"/>
  <cols>
    <col min="1" max="5" width="62.109375" style="1" bestFit="1" customWidth="1"/>
    <col min="6" max="16384" width="11.44140625" style="1"/>
  </cols>
  <sheetData>
    <row r="1" spans="1:5" x14ac:dyDescent="0.25">
      <c r="A1" s="227" t="s">
        <v>85</v>
      </c>
      <c r="B1" s="231" t="s">
        <v>86</v>
      </c>
      <c r="C1" s="230" t="s">
        <v>88</v>
      </c>
      <c r="D1" s="230" t="s">
        <v>87</v>
      </c>
      <c r="E1" s="227" t="s">
        <v>426</v>
      </c>
    </row>
    <row r="2" spans="1:5" x14ac:dyDescent="0.25">
      <c r="A2" s="373"/>
      <c r="B2" s="373"/>
      <c r="C2" s="373"/>
      <c r="D2" s="373"/>
      <c r="E2" s="372" t="s">
        <v>62</v>
      </c>
    </row>
    <row r="3" spans="1:5" x14ac:dyDescent="0.25">
      <c r="A3" s="373"/>
      <c r="B3" s="373"/>
      <c r="C3" s="373"/>
      <c r="D3" s="373"/>
      <c r="E3" s="229" t="s">
        <v>60</v>
      </c>
    </row>
    <row r="4" spans="1:5" x14ac:dyDescent="0.25">
      <c r="A4" s="374"/>
      <c r="B4" s="374"/>
      <c r="C4" s="375"/>
      <c r="D4" s="375"/>
      <c r="E4" s="307" t="s">
        <v>308</v>
      </c>
    </row>
    <row r="5" spans="1:5" x14ac:dyDescent="0.25">
      <c r="A5" s="373"/>
      <c r="B5" s="373"/>
      <c r="C5" s="375"/>
      <c r="D5" s="375"/>
      <c r="E5" s="229" t="s">
        <v>57</v>
      </c>
    </row>
    <row r="6" spans="1:5" ht="13.8" x14ac:dyDescent="0.3">
      <c r="A6" s="376"/>
      <c r="B6" s="376"/>
      <c r="C6" s="375"/>
      <c r="D6" s="377"/>
      <c r="E6" s="307" t="s">
        <v>305</v>
      </c>
    </row>
    <row r="7" spans="1:5" x14ac:dyDescent="0.25">
      <c r="A7" s="378"/>
      <c r="B7" s="378"/>
      <c r="C7" s="373"/>
      <c r="D7" s="373"/>
      <c r="E7" s="229" t="s">
        <v>303</v>
      </c>
    </row>
    <row r="8" spans="1:5" x14ac:dyDescent="0.25">
      <c r="A8" s="378"/>
      <c r="B8" s="378"/>
      <c r="C8" s="373"/>
      <c r="D8" s="373"/>
      <c r="E8" s="307" t="s">
        <v>304</v>
      </c>
    </row>
    <row r="9" spans="1:5" x14ac:dyDescent="0.25">
      <c r="A9" s="378"/>
      <c r="B9" s="423"/>
      <c r="C9" s="373"/>
      <c r="D9" s="373"/>
      <c r="E9" s="424" t="s">
        <v>307</v>
      </c>
    </row>
    <row r="10" spans="1:5" x14ac:dyDescent="0.25">
      <c r="A10" s="373"/>
      <c r="B10" s="379"/>
      <c r="C10" s="375"/>
      <c r="D10" s="375"/>
      <c r="E10" s="304" t="s">
        <v>359</v>
      </c>
    </row>
    <row r="11" spans="1:5" x14ac:dyDescent="0.25">
      <c r="A11" s="373"/>
      <c r="B11" s="379"/>
      <c r="C11" s="375"/>
      <c r="D11" s="375"/>
      <c r="E11" s="304" t="s">
        <v>361</v>
      </c>
    </row>
    <row r="12" spans="1:5" x14ac:dyDescent="0.25">
      <c r="A12" s="375"/>
      <c r="B12" s="380"/>
      <c r="C12" s="373"/>
      <c r="D12" s="373"/>
      <c r="E12" s="304" t="s">
        <v>363</v>
      </c>
    </row>
    <row r="13" spans="1:5" x14ac:dyDescent="0.25">
      <c r="A13" s="375"/>
      <c r="B13" s="380"/>
      <c r="C13" s="373"/>
      <c r="D13" s="373"/>
      <c r="E13" s="236" t="s">
        <v>51</v>
      </c>
    </row>
    <row r="14" spans="1:5" x14ac:dyDescent="0.25">
      <c r="A14" s="373"/>
      <c r="B14" s="380"/>
      <c r="C14" s="375"/>
      <c r="D14" s="375"/>
      <c r="E14" s="236" t="s">
        <v>332</v>
      </c>
    </row>
    <row r="15" spans="1:5" x14ac:dyDescent="0.25">
      <c r="A15" s="375"/>
      <c r="B15" s="379"/>
      <c r="C15" s="375"/>
      <c r="D15" s="375"/>
      <c r="E15" s="236" t="s">
        <v>273</v>
      </c>
    </row>
    <row r="16" spans="1:5" x14ac:dyDescent="0.25">
      <c r="A16" s="375"/>
      <c r="B16" s="379"/>
      <c r="C16" s="375"/>
      <c r="D16" s="375"/>
      <c r="E16" s="236" t="s">
        <v>333</v>
      </c>
    </row>
    <row r="17" spans="1:5" x14ac:dyDescent="0.25">
      <c r="A17" s="373"/>
      <c r="B17" s="380"/>
      <c r="C17" s="375"/>
      <c r="D17" s="375"/>
      <c r="E17" s="235" t="s">
        <v>334</v>
      </c>
    </row>
    <row r="18" spans="1:5" x14ac:dyDescent="0.25">
      <c r="A18" s="373"/>
      <c r="B18" s="380"/>
      <c r="C18" s="375"/>
      <c r="D18" s="375"/>
      <c r="E18" s="235" t="s">
        <v>274</v>
      </c>
    </row>
    <row r="19" spans="1:5" x14ac:dyDescent="0.25">
      <c r="A19" s="373"/>
      <c r="B19" s="379"/>
      <c r="C19" s="375"/>
      <c r="D19" s="375"/>
      <c r="E19" s="232" t="s">
        <v>156</v>
      </c>
    </row>
    <row r="20" spans="1:5" x14ac:dyDescent="0.25">
      <c r="A20" s="373"/>
      <c r="B20" s="379"/>
      <c r="C20" s="375"/>
      <c r="D20" s="375"/>
      <c r="E20" s="237" t="s">
        <v>89</v>
      </c>
    </row>
    <row r="21" spans="1:5" x14ac:dyDescent="0.25">
      <c r="A21" s="373"/>
      <c r="B21" s="379"/>
      <c r="C21" s="375"/>
      <c r="D21" s="375"/>
      <c r="E21" s="237" t="s">
        <v>90</v>
      </c>
    </row>
    <row r="22" spans="1:5" x14ac:dyDescent="0.25">
      <c r="A22" s="373"/>
      <c r="B22" s="379"/>
      <c r="C22" s="375"/>
      <c r="D22" s="375"/>
      <c r="E22" s="237" t="s">
        <v>91</v>
      </c>
    </row>
    <row r="23" spans="1:5" x14ac:dyDescent="0.25">
      <c r="A23" s="373"/>
      <c r="B23" s="379"/>
      <c r="C23" s="375"/>
      <c r="D23" s="375"/>
      <c r="E23" s="237" t="s">
        <v>92</v>
      </c>
    </row>
    <row r="24" spans="1:5" x14ac:dyDescent="0.25">
      <c r="A24" s="373"/>
      <c r="B24" s="380"/>
      <c r="C24" s="375"/>
      <c r="D24" s="375"/>
      <c r="E24" s="237" t="s">
        <v>93</v>
      </c>
    </row>
    <row r="25" spans="1:5" x14ac:dyDescent="0.25">
      <c r="A25" s="373"/>
      <c r="B25" s="380"/>
      <c r="C25" s="375"/>
      <c r="D25" s="375"/>
      <c r="E25" s="237" t="s">
        <v>94</v>
      </c>
    </row>
    <row r="26" spans="1:5" x14ac:dyDescent="0.25">
      <c r="A26" s="373"/>
      <c r="B26" s="380"/>
      <c r="C26" s="375"/>
      <c r="D26" s="375"/>
      <c r="E26" s="237" t="s">
        <v>95</v>
      </c>
    </row>
    <row r="27" spans="1:5" x14ac:dyDescent="0.25">
      <c r="A27" s="373"/>
      <c r="B27" s="380"/>
      <c r="C27" s="375"/>
      <c r="D27" s="375"/>
      <c r="E27" s="237" t="s">
        <v>96</v>
      </c>
    </row>
    <row r="28" spans="1:5" x14ac:dyDescent="0.25">
      <c r="A28" s="373"/>
      <c r="B28" s="380"/>
      <c r="C28" s="375"/>
      <c r="D28" s="375"/>
      <c r="E28" s="237" t="s">
        <v>97</v>
      </c>
    </row>
    <row r="29" spans="1:5" x14ac:dyDescent="0.25">
      <c r="A29" s="373"/>
      <c r="B29" s="380"/>
      <c r="C29" s="375"/>
      <c r="D29" s="375"/>
      <c r="E29" s="237" t="s">
        <v>98</v>
      </c>
    </row>
    <row r="30" spans="1:5" x14ac:dyDescent="0.25">
      <c r="A30" s="373"/>
      <c r="B30" s="380"/>
      <c r="C30" s="375"/>
      <c r="D30" s="375"/>
      <c r="E30" s="237" t="s">
        <v>99</v>
      </c>
    </row>
    <row r="31" spans="1:5" x14ac:dyDescent="0.25">
      <c r="A31" s="373"/>
      <c r="B31" s="380"/>
      <c r="C31" s="375"/>
      <c r="D31" s="375"/>
      <c r="E31" s="237" t="s">
        <v>100</v>
      </c>
    </row>
    <row r="32" spans="1:5" x14ac:dyDescent="0.25">
      <c r="A32" s="373"/>
      <c r="B32" s="381"/>
      <c r="C32" s="375"/>
      <c r="D32" s="375"/>
      <c r="E32" s="237" t="s">
        <v>101</v>
      </c>
    </row>
    <row r="33" spans="1:5" x14ac:dyDescent="0.25">
      <c r="A33" s="373"/>
      <c r="B33" s="381"/>
      <c r="C33" s="375"/>
      <c r="D33" s="375"/>
      <c r="E33" s="237" t="s">
        <v>102</v>
      </c>
    </row>
    <row r="34" spans="1:5" x14ac:dyDescent="0.25">
      <c r="A34" s="373"/>
      <c r="B34" s="381"/>
      <c r="C34" s="375"/>
      <c r="D34" s="375"/>
      <c r="E34" s="237" t="s">
        <v>103</v>
      </c>
    </row>
    <row r="35" spans="1:5" x14ac:dyDescent="0.25">
      <c r="A35" s="373"/>
      <c r="B35" s="381"/>
      <c r="C35" s="375"/>
      <c r="D35" s="375"/>
      <c r="E35" s="237" t="s">
        <v>104</v>
      </c>
    </row>
    <row r="36" spans="1:5" x14ac:dyDescent="0.25">
      <c r="A36" s="375"/>
      <c r="B36" s="381"/>
      <c r="C36" s="375"/>
      <c r="D36" s="375"/>
      <c r="E36" s="237" t="s">
        <v>105</v>
      </c>
    </row>
    <row r="37" spans="1:5" x14ac:dyDescent="0.25">
      <c r="A37" s="373"/>
      <c r="B37" s="381"/>
      <c r="C37" s="375"/>
      <c r="D37" s="375"/>
      <c r="E37" s="237" t="s">
        <v>106</v>
      </c>
    </row>
    <row r="38" spans="1:5" x14ac:dyDescent="0.25">
      <c r="A38" s="373"/>
      <c r="B38" s="381"/>
      <c r="C38" s="375"/>
      <c r="D38" s="375"/>
      <c r="E38" s="237" t="s">
        <v>107</v>
      </c>
    </row>
    <row r="39" spans="1:5" x14ac:dyDescent="0.25">
      <c r="A39" s="375"/>
      <c r="B39" s="381"/>
      <c r="C39" s="375"/>
      <c r="D39" s="375"/>
      <c r="E39" s="237" t="s">
        <v>108</v>
      </c>
    </row>
    <row r="40" spans="1:5" x14ac:dyDescent="0.25">
      <c r="A40" s="375"/>
      <c r="B40" s="381"/>
      <c r="C40" s="375"/>
      <c r="D40" s="375"/>
      <c r="E40" s="237" t="s">
        <v>109</v>
      </c>
    </row>
    <row r="41" spans="1:5" x14ac:dyDescent="0.25">
      <c r="A41" s="377"/>
      <c r="B41" s="381"/>
      <c r="C41" s="375"/>
      <c r="D41" s="375"/>
      <c r="E41" s="236" t="s">
        <v>160</v>
      </c>
    </row>
    <row r="42" spans="1:5" ht="14.4" x14ac:dyDescent="0.3">
      <c r="A42" s="375"/>
      <c r="B42" s="381"/>
      <c r="C42" s="382"/>
      <c r="D42" s="382"/>
      <c r="E42" s="236" t="s">
        <v>161</v>
      </c>
    </row>
    <row r="43" spans="1:5" ht="14.4" x14ac:dyDescent="0.3">
      <c r="A43" s="375"/>
      <c r="B43" s="381"/>
      <c r="C43" s="382"/>
      <c r="D43" s="382"/>
      <c r="E43" s="236" t="s">
        <v>162</v>
      </c>
    </row>
    <row r="44" spans="1:5" ht="14.4" x14ac:dyDescent="0.3">
      <c r="A44" s="375"/>
      <c r="B44" s="381"/>
      <c r="C44" s="382"/>
      <c r="D44" s="382"/>
      <c r="E44" s="228" t="s">
        <v>163</v>
      </c>
    </row>
    <row r="45" spans="1:5" ht="14.4" x14ac:dyDescent="0.3">
      <c r="A45" s="375"/>
      <c r="B45" s="381"/>
      <c r="C45" s="382"/>
      <c r="D45" s="382"/>
      <c r="E45" s="228" t="s">
        <v>164</v>
      </c>
    </row>
    <row r="46" spans="1:5" ht="14.4" x14ac:dyDescent="0.3">
      <c r="A46" s="375"/>
      <c r="B46" s="381"/>
      <c r="C46" s="382"/>
      <c r="D46" s="382"/>
      <c r="E46" s="228" t="s">
        <v>165</v>
      </c>
    </row>
    <row r="47" spans="1:5" ht="14.4" x14ac:dyDescent="0.3">
      <c r="A47" s="375"/>
      <c r="B47" s="381"/>
      <c r="C47" s="382"/>
      <c r="D47" s="382"/>
      <c r="E47" s="228" t="s">
        <v>166</v>
      </c>
    </row>
    <row r="48" spans="1:5" ht="14.4" x14ac:dyDescent="0.3">
      <c r="A48" s="375"/>
      <c r="B48" s="381"/>
      <c r="C48" s="382"/>
      <c r="D48" s="382"/>
    </row>
    <row r="49" spans="1:4" ht="14.4" x14ac:dyDescent="0.3">
      <c r="A49" s="375"/>
      <c r="B49" s="381"/>
      <c r="C49" s="382"/>
      <c r="D49" s="382"/>
    </row>
    <row r="50" spans="1:4" ht="14.4" x14ac:dyDescent="0.3">
      <c r="A50" s="375"/>
      <c r="B50" s="382"/>
      <c r="C50" s="383"/>
      <c r="D50" s="383"/>
    </row>
    <row r="51" spans="1:4" x14ac:dyDescent="0.25">
      <c r="A51" s="375"/>
      <c r="B51" s="383"/>
      <c r="C51" s="383"/>
      <c r="D51" s="383"/>
    </row>
    <row r="52" spans="1:4" x14ac:dyDescent="0.25">
      <c r="A52" s="375"/>
      <c r="B52" s="383"/>
      <c r="C52" s="383"/>
      <c r="D52" s="383"/>
    </row>
    <row r="53" spans="1:4" x14ac:dyDescent="0.25">
      <c r="A53" s="375"/>
      <c r="B53" s="383"/>
      <c r="C53" s="383"/>
      <c r="D53" s="383"/>
    </row>
    <row r="54" spans="1:4" x14ac:dyDescent="0.25">
      <c r="A54" s="375"/>
      <c r="B54" s="383"/>
      <c r="C54" s="383"/>
      <c r="D54" s="383"/>
    </row>
    <row r="55" spans="1:4" x14ac:dyDescent="0.25">
      <c r="A55" s="375"/>
      <c r="B55" s="383"/>
      <c r="C55" s="383"/>
      <c r="D55" s="383"/>
    </row>
    <row r="56" spans="1:4" x14ac:dyDescent="0.25">
      <c r="A56" s="375"/>
      <c r="B56" s="383"/>
      <c r="C56" s="383"/>
      <c r="D56" s="383"/>
    </row>
    <row r="57" spans="1:4" x14ac:dyDescent="0.25">
      <c r="A57" s="375"/>
      <c r="B57" s="383"/>
      <c r="C57" s="383"/>
      <c r="D57" s="383"/>
    </row>
    <row r="58" spans="1:4" x14ac:dyDescent="0.25">
      <c r="A58" s="375"/>
      <c r="B58" s="383"/>
      <c r="C58" s="383"/>
      <c r="D58" s="383"/>
    </row>
    <row r="59" spans="1:4" x14ac:dyDescent="0.25">
      <c r="A59" s="375"/>
      <c r="B59" s="383"/>
      <c r="C59" s="383"/>
      <c r="D59" s="383"/>
    </row>
    <row r="60" spans="1:4" x14ac:dyDescent="0.25">
      <c r="A60" s="375"/>
      <c r="B60" s="383"/>
      <c r="C60" s="383"/>
      <c r="D60" s="383"/>
    </row>
    <row r="61" spans="1:4" x14ac:dyDescent="0.25">
      <c r="A61" s="375"/>
      <c r="B61" s="383"/>
      <c r="C61" s="383"/>
      <c r="D61" s="383"/>
    </row>
    <row r="62" spans="1:4" x14ac:dyDescent="0.25">
      <c r="A62" s="375"/>
      <c r="B62" s="383"/>
      <c r="C62" s="383"/>
      <c r="D62" s="383"/>
    </row>
    <row r="63" spans="1:4" x14ac:dyDescent="0.25">
      <c r="A63" s="375"/>
      <c r="B63" s="383"/>
      <c r="C63" s="383"/>
      <c r="D63" s="383"/>
    </row>
    <row r="64" spans="1:4" x14ac:dyDescent="0.25">
      <c r="A64" s="375"/>
      <c r="B64" s="383"/>
      <c r="C64" s="383"/>
      <c r="D64" s="383"/>
    </row>
    <row r="65" spans="1:4" x14ac:dyDescent="0.25">
      <c r="A65" s="375"/>
      <c r="B65" s="383"/>
      <c r="C65" s="383"/>
      <c r="D65" s="383"/>
    </row>
    <row r="66" spans="1:4" x14ac:dyDescent="0.25">
      <c r="A66" s="384"/>
      <c r="B66" s="383"/>
      <c r="C66" s="383"/>
      <c r="D66" s="383"/>
    </row>
    <row r="67" spans="1:4" x14ac:dyDescent="0.25">
      <c r="A67" s="384"/>
      <c r="B67" s="383"/>
      <c r="C67" s="383"/>
      <c r="D67" s="383"/>
    </row>
    <row r="68" spans="1:4" x14ac:dyDescent="0.25">
      <c r="A68" s="384"/>
      <c r="B68" s="383"/>
      <c r="C68" s="383"/>
      <c r="D68" s="383"/>
    </row>
    <row r="69" spans="1:4" x14ac:dyDescent="0.25">
      <c r="A69" s="384"/>
      <c r="B69" s="383"/>
      <c r="C69" s="383"/>
      <c r="D69" s="383"/>
    </row>
    <row r="70" spans="1:4" x14ac:dyDescent="0.25">
      <c r="A70" s="383"/>
      <c r="B70" s="383"/>
      <c r="C70" s="383"/>
      <c r="D70" s="383"/>
    </row>
    <row r="71" spans="1:4" x14ac:dyDescent="0.25">
      <c r="A71" s="383"/>
      <c r="B71" s="383"/>
      <c r="C71" s="383"/>
      <c r="D71" s="383"/>
    </row>
    <row r="72" spans="1:4" x14ac:dyDescent="0.25">
      <c r="A72" s="383"/>
      <c r="B72" s="383"/>
      <c r="C72" s="383"/>
      <c r="D72" s="383"/>
    </row>
  </sheetData>
  <pageMargins left="0.70866141732283472" right="0.70866141732283472" top="0.78740157480314965" bottom="0.78740157480314965" header="0.31496062992125984" footer="0.31496062992125984"/>
  <pageSetup paperSize="9" scale="80" orientation="portrait" r:id="rId1"/>
  <headerFooter>
    <oddHeader>&amp;L&amp;G&amp;R&amp;G</oddHeader>
    <oddFooter>&amp;L&amp;10&amp;F
&amp;A&amp;C&amp;10Finanzantrag_FBlus_TN-UHG_V4_3_210108&amp;RSeite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26</vt:i4>
      </vt:variant>
    </vt:vector>
  </HeadingPairs>
  <TitlesOfParts>
    <vt:vector size="37" baseType="lpstr">
      <vt:lpstr>Deckblatt</vt:lpstr>
      <vt:lpstr>Plandaten-Teilnehmende</vt:lpstr>
      <vt:lpstr>Plandaten-Beratene</vt:lpstr>
      <vt:lpstr>FP Träger</vt:lpstr>
      <vt:lpstr>Gesamt-Ausgaben</vt:lpstr>
      <vt:lpstr>Gesamt-Refinanz</vt:lpstr>
      <vt:lpstr>Zusammenfassung</vt:lpstr>
      <vt:lpstr>Nachschlagen</vt:lpstr>
      <vt:lpstr>Info-Blatt</vt:lpstr>
      <vt:lpstr>Drop Down</vt:lpstr>
      <vt:lpstr>Versionen</vt:lpstr>
      <vt:lpstr>Antragsverfahren</vt:lpstr>
      <vt:lpstr>B11_Pauschalen</vt:lpstr>
      <vt:lpstr>Bezeichnung_Kostenart</vt:lpstr>
      <vt:lpstr>bis</vt:lpstr>
      <vt:lpstr>Deckblatt!Druckbereich</vt:lpstr>
      <vt:lpstr>'FP Träger'!Druckbereich</vt:lpstr>
      <vt:lpstr>'Gesamt-Ausgaben'!Druckbereich</vt:lpstr>
      <vt:lpstr>'Gesamt-Refinanz'!Druckbereich</vt:lpstr>
      <vt:lpstr>'Plandaten-Beratene'!Druckbereich</vt:lpstr>
      <vt:lpstr>'Plandaten-Teilnehmende'!Druckbereich</vt:lpstr>
      <vt:lpstr>Zusammenfassung!Druckbereich</vt:lpstr>
      <vt:lpstr>'FP Träger'!Drucktitel</vt:lpstr>
      <vt:lpstr>'Gesamt-Ausgaben'!Drucktitel</vt:lpstr>
      <vt:lpstr>Einheit_SEK</vt:lpstr>
      <vt:lpstr>Fb_plus_mit_TN_UHG</vt:lpstr>
      <vt:lpstr>Fehlbedarf</vt:lpstr>
      <vt:lpstr>Fehlbedarf_Plus</vt:lpstr>
      <vt:lpstr>Finanzierung</vt:lpstr>
      <vt:lpstr>Intervention</vt:lpstr>
      <vt:lpstr>Intervention_Fond</vt:lpstr>
      <vt:lpstr>Kooperationspartner</vt:lpstr>
      <vt:lpstr>LaufzeitMonate</vt:lpstr>
      <vt:lpstr>Lump_Sums</vt:lpstr>
      <vt:lpstr>Pauschale</vt:lpstr>
      <vt:lpstr>Standardeinheitskosten</vt:lpstr>
      <vt:lpstr>von</vt:lpstr>
    </vt:vector>
  </TitlesOfParts>
  <Company>Die Senatorin für Wirtschaft, Arbeit und Europa, Arbeitlung Arbeit, ESF-zwischengeschaltete Stelle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Finanzantrag Fehlbedarf plus (Restkostenpauschale)</dc:title>
  <dc:creator>Thorsten Andre</dc:creator>
  <cp:keywords>Finanzantrag_FBplus_TN-UHG_V_4_5_210415</cp:keywords>
  <dc:description/>
  <cp:lastModifiedBy>Thorsten André</cp:lastModifiedBy>
  <cp:lastPrinted>2021-02-25T08:17:17Z</cp:lastPrinted>
  <dcterms:created xsi:type="dcterms:W3CDTF">2014-03-11T14:42:48Z</dcterms:created>
  <dcterms:modified xsi:type="dcterms:W3CDTF">2021-04-14T13:03:48Z</dcterms:modified>
</cp:coreProperties>
</file>