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ba\Formularwesen\Formularentwicklung\Thorsten\Stundennachweis\2_Bearb\"/>
    </mc:Choice>
  </mc:AlternateContent>
  <workbookProtection workbookAlgorithmName="SHA-512" workbookHashValue="OsZwfP/4UwvLZaQs22wHTu/rMRHxcy94+tHxBTmuJebkQkcKWIifq0K7EQIYs1/cIqRb5AmJ2l+02r4toi4zXg==" workbookSaltValue="XlGRwzwjNvLjYBX1ULGvUA==" workbookSpinCount="100000" lockStructure="1"/>
  <bookViews>
    <workbookView xWindow="0" yWindow="0" windowWidth="25200" windowHeight="11850"/>
  </bookViews>
  <sheets>
    <sheet name="Stundennachweis" sheetId="1" r:id="rId1"/>
    <sheet name="Merkblatt" sheetId="2" state="hidden" r:id="rId2"/>
    <sheet name="Nachschlagen" sheetId="31" state="hidden" r:id="rId3"/>
    <sheet name="Versionen" sheetId="32" state="hidden" r:id="rId4"/>
  </sheets>
  <definedNames>
    <definedName name="Abwesenheit">Nachschlagen!$A$2:$A$8</definedName>
    <definedName name="_xlnm.Print_Area" localSheetId="0">Stundennachweis!$A$1:$T$52</definedName>
    <definedName name="Jahr">Nachschlagen!$I$1:$I$5</definedName>
    <definedName name="Matrix_Anwesenheit">Nachschlagen!$A$3:$D$8</definedName>
    <definedName name="Monat">Nachschlagen!$G$1:$G$13</definedName>
    <definedName name="Monat_Zahl">Nachschlagen!$G$2:$H$13</definedName>
    <definedName name="Status">Nachschlagen!$A$14:$A$16</definedName>
    <definedName name="Status_Wert">Nachschlagen!$A$14:$B$16</definedName>
  </definedNames>
  <calcPr calcId="162913"/>
</workbook>
</file>

<file path=xl/calcChain.xml><?xml version="1.0" encoding="utf-8"?>
<calcChain xmlns="http://schemas.openxmlformats.org/spreadsheetml/2006/main">
  <c r="V42" i="1" l="1"/>
  <c r="F9" i="1" l="1"/>
  <c r="D8" i="31" s="1"/>
  <c r="G1" i="1" l="1"/>
  <c r="B16" i="1" s="1"/>
  <c r="B43" i="1" l="1"/>
  <c r="B35" i="1"/>
  <c r="B23" i="1"/>
  <c r="B15" i="1"/>
  <c r="B42" i="1"/>
  <c r="B38" i="1"/>
  <c r="B34" i="1"/>
  <c r="B30" i="1"/>
  <c r="B26" i="1"/>
  <c r="B22" i="1"/>
  <c r="B18" i="1"/>
  <c r="B39" i="1"/>
  <c r="B27" i="1"/>
  <c r="B19" i="1"/>
  <c r="B45" i="1"/>
  <c r="B41" i="1"/>
  <c r="B37" i="1"/>
  <c r="B33" i="1"/>
  <c r="B29" i="1"/>
  <c r="B25" i="1"/>
  <c r="B21" i="1"/>
  <c r="B17" i="1"/>
  <c r="B31" i="1"/>
  <c r="B44" i="1"/>
  <c r="B40" i="1"/>
  <c r="B36" i="1"/>
  <c r="B32" i="1"/>
  <c r="B28" i="1"/>
  <c r="B24" i="1"/>
  <c r="B20" i="1"/>
  <c r="S15" i="1"/>
  <c r="V45" i="1" l="1"/>
  <c r="AD45" i="1"/>
  <c r="AD44" i="1"/>
  <c r="V44" i="1"/>
  <c r="AD43" i="1"/>
  <c r="V43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AD46" i="1" l="1"/>
  <c r="V46" i="1"/>
  <c r="Q16" i="1" l="1"/>
  <c r="Q17" i="1"/>
  <c r="J40" i="1" l="1"/>
  <c r="Q40" i="1"/>
  <c r="J28" i="1"/>
  <c r="Q28" i="1"/>
  <c r="J20" i="1"/>
  <c r="Q20" i="1"/>
  <c r="J43" i="1"/>
  <c r="Q43" i="1"/>
  <c r="J35" i="1"/>
  <c r="Q35" i="1"/>
  <c r="J31" i="1"/>
  <c r="Q31" i="1"/>
  <c r="Q19" i="1"/>
  <c r="J42" i="1"/>
  <c r="Q42" i="1"/>
  <c r="J34" i="1"/>
  <c r="Q34" i="1"/>
  <c r="J26" i="1"/>
  <c r="Q26" i="1"/>
  <c r="J22" i="1"/>
  <c r="Q22" i="1"/>
  <c r="J18" i="1"/>
  <c r="Q18" i="1"/>
  <c r="J44" i="1"/>
  <c r="Q44" i="1"/>
  <c r="J36" i="1"/>
  <c r="Q36" i="1"/>
  <c r="J32" i="1"/>
  <c r="Q32" i="1"/>
  <c r="J24" i="1"/>
  <c r="Q24" i="1"/>
  <c r="J39" i="1"/>
  <c r="Q39" i="1"/>
  <c r="J27" i="1"/>
  <c r="Q27" i="1"/>
  <c r="J23" i="1"/>
  <c r="Q23" i="1"/>
  <c r="J38" i="1"/>
  <c r="Q38" i="1"/>
  <c r="J30" i="1"/>
  <c r="Q30" i="1"/>
  <c r="J45" i="1"/>
  <c r="Q45" i="1"/>
  <c r="J41" i="1"/>
  <c r="Q41" i="1"/>
  <c r="J37" i="1"/>
  <c r="Q37" i="1"/>
  <c r="J33" i="1"/>
  <c r="Q33" i="1"/>
  <c r="J29" i="1"/>
  <c r="Q29" i="1"/>
  <c r="J25" i="1"/>
  <c r="Q25" i="1"/>
  <c r="J21" i="1"/>
  <c r="Q21" i="1"/>
  <c r="J19" i="1"/>
  <c r="J16" i="1"/>
  <c r="J17" i="1"/>
  <c r="A30" i="1" l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15" i="1"/>
  <c r="J15" i="1" s="1"/>
  <c r="Q15" i="1" l="1"/>
  <c r="Z24" i="1"/>
  <c r="AH24" i="1"/>
  <c r="Y24" i="1"/>
  <c r="AI24" i="1"/>
  <c r="W24" i="1"/>
  <c r="AB24" i="1"/>
  <c r="AF24" i="1"/>
  <c r="AK24" i="1"/>
  <c r="AC24" i="1"/>
  <c r="AJ24" i="1"/>
  <c r="AG24" i="1"/>
  <c r="X24" i="1"/>
  <c r="AE24" i="1"/>
  <c r="AA24" i="1"/>
  <c r="Z16" i="1"/>
  <c r="AH16" i="1"/>
  <c r="Y16" i="1"/>
  <c r="AI16" i="1"/>
  <c r="W16" i="1"/>
  <c r="AB16" i="1"/>
  <c r="AF16" i="1"/>
  <c r="AK16" i="1"/>
  <c r="AC16" i="1"/>
  <c r="AJ16" i="1"/>
  <c r="AG16" i="1"/>
  <c r="X16" i="1"/>
  <c r="AE16" i="1"/>
  <c r="AA16" i="1"/>
  <c r="AK38" i="1"/>
  <c r="AF38" i="1"/>
  <c r="AB38" i="1"/>
  <c r="W38" i="1"/>
  <c r="AI38" i="1"/>
  <c r="Y38" i="1"/>
  <c r="AG38" i="1"/>
  <c r="AA38" i="1"/>
  <c r="AC38" i="1"/>
  <c r="AE38" i="1"/>
  <c r="X38" i="1"/>
  <c r="AJ38" i="1"/>
  <c r="AH38" i="1"/>
  <c r="Z38" i="1"/>
  <c r="AK30" i="1"/>
  <c r="AF30" i="1"/>
  <c r="AB30" i="1"/>
  <c r="W30" i="1"/>
  <c r="AI30" i="1"/>
  <c r="Y30" i="1"/>
  <c r="AG30" i="1"/>
  <c r="AA30" i="1"/>
  <c r="AC30" i="1"/>
  <c r="AE30" i="1"/>
  <c r="X30" i="1"/>
  <c r="AJ30" i="1"/>
  <c r="AH30" i="1"/>
  <c r="Z30" i="1"/>
  <c r="Z27" i="1"/>
  <c r="AH27" i="1"/>
  <c r="W27" i="1"/>
  <c r="AB27" i="1"/>
  <c r="AF27" i="1"/>
  <c r="AK27" i="1"/>
  <c r="Y27" i="1"/>
  <c r="AI27" i="1"/>
  <c r="AC27" i="1"/>
  <c r="AJ27" i="1"/>
  <c r="AG27" i="1"/>
  <c r="X27" i="1"/>
  <c r="AE27" i="1"/>
  <c r="AA27" i="1"/>
  <c r="Z19" i="1"/>
  <c r="AH19" i="1"/>
  <c r="W19" i="1"/>
  <c r="AB19" i="1"/>
  <c r="AF19" i="1"/>
  <c r="AK19" i="1"/>
  <c r="Y19" i="1"/>
  <c r="AI19" i="1"/>
  <c r="AC19" i="1"/>
  <c r="AJ19" i="1"/>
  <c r="AG19" i="1"/>
  <c r="X19" i="1"/>
  <c r="AE19" i="1"/>
  <c r="AA19" i="1"/>
  <c r="AK41" i="1"/>
  <c r="AF41" i="1"/>
  <c r="AB41" i="1"/>
  <c r="W41" i="1"/>
  <c r="AE41" i="1"/>
  <c r="Y41" i="1"/>
  <c r="AI41" i="1"/>
  <c r="AC41" i="1"/>
  <c r="AA41" i="1"/>
  <c r="AJ41" i="1"/>
  <c r="X41" i="1"/>
  <c r="AG41" i="1"/>
  <c r="AH41" i="1"/>
  <c r="Z41" i="1"/>
  <c r="AI33" i="1"/>
  <c r="Y33" i="1"/>
  <c r="AK33" i="1"/>
  <c r="AF33" i="1"/>
  <c r="AB33" i="1"/>
  <c r="W33" i="1"/>
  <c r="AG33" i="1"/>
  <c r="AA33" i="1"/>
  <c r="AC33" i="1"/>
  <c r="AE33" i="1"/>
  <c r="X33" i="1"/>
  <c r="AJ33" i="1"/>
  <c r="AH33" i="1"/>
  <c r="Z33" i="1"/>
  <c r="Z15" i="1"/>
  <c r="AH15" i="1"/>
  <c r="W15" i="1"/>
  <c r="AB15" i="1"/>
  <c r="AF15" i="1"/>
  <c r="AK15" i="1"/>
  <c r="Y15" i="1"/>
  <c r="AI15" i="1"/>
  <c r="AC15" i="1"/>
  <c r="AJ15" i="1"/>
  <c r="AG15" i="1"/>
  <c r="X15" i="1"/>
  <c r="AE15" i="1"/>
  <c r="AA15" i="1"/>
  <c r="Z26" i="1"/>
  <c r="AH26" i="1"/>
  <c r="Y26" i="1"/>
  <c r="AI26" i="1"/>
  <c r="W26" i="1"/>
  <c r="AB26" i="1"/>
  <c r="AF26" i="1"/>
  <c r="AK26" i="1"/>
  <c r="AC26" i="1"/>
  <c r="AJ26" i="1"/>
  <c r="AG26" i="1"/>
  <c r="X26" i="1"/>
  <c r="AE26" i="1"/>
  <c r="AA26" i="1"/>
  <c r="Z22" i="1"/>
  <c r="AH22" i="1"/>
  <c r="Y22" i="1"/>
  <c r="AI22" i="1"/>
  <c r="W22" i="1"/>
  <c r="AB22" i="1"/>
  <c r="AF22" i="1"/>
  <c r="AK22" i="1"/>
  <c r="AC22" i="1"/>
  <c r="AJ22" i="1"/>
  <c r="AG22" i="1"/>
  <c r="X22" i="1"/>
  <c r="AE22" i="1"/>
  <c r="AA22" i="1"/>
  <c r="Z18" i="1"/>
  <c r="AH18" i="1"/>
  <c r="Y18" i="1"/>
  <c r="AI18" i="1"/>
  <c r="W18" i="1"/>
  <c r="AB18" i="1"/>
  <c r="AF18" i="1"/>
  <c r="AK18" i="1"/>
  <c r="AC18" i="1"/>
  <c r="AJ18" i="1"/>
  <c r="AG18" i="1"/>
  <c r="X18" i="1"/>
  <c r="AE18" i="1"/>
  <c r="AA18" i="1"/>
  <c r="AI44" i="1"/>
  <c r="Y44" i="1"/>
  <c r="AJ44" i="1"/>
  <c r="X44" i="1"/>
  <c r="AF44" i="1"/>
  <c r="AB44" i="1"/>
  <c r="AG44" i="1"/>
  <c r="AA44" i="1"/>
  <c r="AK44" i="1"/>
  <c r="AE44" i="1"/>
  <c r="W44" i="1"/>
  <c r="AC44" i="1"/>
  <c r="Z44" i="1"/>
  <c r="AH44" i="1"/>
  <c r="AI40" i="1"/>
  <c r="Y40" i="1"/>
  <c r="AJ40" i="1"/>
  <c r="X40" i="1"/>
  <c r="AF40" i="1"/>
  <c r="AB40" i="1"/>
  <c r="AG40" i="1"/>
  <c r="AA40" i="1"/>
  <c r="AC40" i="1"/>
  <c r="AE40" i="1"/>
  <c r="W40" i="1"/>
  <c r="AK40" i="1"/>
  <c r="AH40" i="1"/>
  <c r="Z40" i="1"/>
  <c r="AK36" i="1"/>
  <c r="AF36" i="1"/>
  <c r="AB36" i="1"/>
  <c r="W36" i="1"/>
  <c r="AI36" i="1"/>
  <c r="Y36" i="1"/>
  <c r="AG36" i="1"/>
  <c r="AA36" i="1"/>
  <c r="AC36" i="1"/>
  <c r="AE36" i="1"/>
  <c r="X36" i="1"/>
  <c r="AJ36" i="1"/>
  <c r="AH36" i="1"/>
  <c r="Z36" i="1"/>
  <c r="AK32" i="1"/>
  <c r="AF32" i="1"/>
  <c r="AB32" i="1"/>
  <c r="W32" i="1"/>
  <c r="AI32" i="1"/>
  <c r="Y32" i="1"/>
  <c r="AG32" i="1"/>
  <c r="AA32" i="1"/>
  <c r="AC32" i="1"/>
  <c r="AE32" i="1"/>
  <c r="X32" i="1"/>
  <c r="AJ32" i="1"/>
  <c r="Z32" i="1"/>
  <c r="AH32" i="1"/>
  <c r="Z28" i="1"/>
  <c r="AH28" i="1"/>
  <c r="Y28" i="1"/>
  <c r="AI28" i="1"/>
  <c r="W28" i="1"/>
  <c r="AB28" i="1"/>
  <c r="AF28" i="1"/>
  <c r="AK28" i="1"/>
  <c r="AC28" i="1"/>
  <c r="AJ28" i="1"/>
  <c r="AG28" i="1"/>
  <c r="X28" i="1"/>
  <c r="AE28" i="1"/>
  <c r="AA28" i="1"/>
  <c r="Z20" i="1"/>
  <c r="AH20" i="1"/>
  <c r="Y20" i="1"/>
  <c r="AI20" i="1"/>
  <c r="W20" i="1"/>
  <c r="AB20" i="1"/>
  <c r="AF20" i="1"/>
  <c r="AK20" i="1"/>
  <c r="AC20" i="1"/>
  <c r="AJ20" i="1"/>
  <c r="AG20" i="1"/>
  <c r="X20" i="1"/>
  <c r="AE20" i="1"/>
  <c r="AA20" i="1"/>
  <c r="AI42" i="1"/>
  <c r="Y42" i="1"/>
  <c r="AF42" i="1"/>
  <c r="AB42" i="1"/>
  <c r="AJ42" i="1"/>
  <c r="X42" i="1"/>
  <c r="AE42" i="1"/>
  <c r="AK42" i="1"/>
  <c r="AC42" i="1"/>
  <c r="AG42" i="1"/>
  <c r="AA42" i="1"/>
  <c r="W42" i="1"/>
  <c r="Z42" i="1"/>
  <c r="AH42" i="1"/>
  <c r="AK34" i="1"/>
  <c r="AF34" i="1"/>
  <c r="AB34" i="1"/>
  <c r="W34" i="1"/>
  <c r="AI34" i="1"/>
  <c r="Y34" i="1"/>
  <c r="AG34" i="1"/>
  <c r="AA34" i="1"/>
  <c r="AC34" i="1"/>
  <c r="AE34" i="1"/>
  <c r="X34" i="1"/>
  <c r="AJ34" i="1"/>
  <c r="AH34" i="1"/>
  <c r="Z34" i="1"/>
  <c r="Z23" i="1"/>
  <c r="AH23" i="1"/>
  <c r="W23" i="1"/>
  <c r="AB23" i="1"/>
  <c r="AF23" i="1"/>
  <c r="AK23" i="1"/>
  <c r="Y23" i="1"/>
  <c r="AI23" i="1"/>
  <c r="AC23" i="1"/>
  <c r="AJ23" i="1"/>
  <c r="AG23" i="1"/>
  <c r="X23" i="1"/>
  <c r="AE23" i="1"/>
  <c r="AA23" i="1"/>
  <c r="AK45" i="1"/>
  <c r="AF45" i="1"/>
  <c r="AB45" i="1"/>
  <c r="W45" i="1"/>
  <c r="AE45" i="1"/>
  <c r="Y45" i="1"/>
  <c r="AI45" i="1"/>
  <c r="AC45" i="1"/>
  <c r="AA45" i="1"/>
  <c r="AJ45" i="1"/>
  <c r="X45" i="1"/>
  <c r="AG45" i="1"/>
  <c r="AH45" i="1"/>
  <c r="Z45" i="1"/>
  <c r="AI37" i="1"/>
  <c r="Y37" i="1"/>
  <c r="AK37" i="1"/>
  <c r="AF37" i="1"/>
  <c r="AB37" i="1"/>
  <c r="W37" i="1"/>
  <c r="AG37" i="1"/>
  <c r="AA37" i="1"/>
  <c r="AC37" i="1"/>
  <c r="AE37" i="1"/>
  <c r="X37" i="1"/>
  <c r="AJ37" i="1"/>
  <c r="Z37" i="1"/>
  <c r="AH37" i="1"/>
  <c r="Z29" i="1"/>
  <c r="AH29" i="1"/>
  <c r="W29" i="1"/>
  <c r="AB29" i="1"/>
  <c r="AF29" i="1"/>
  <c r="AK29" i="1"/>
  <c r="Y29" i="1"/>
  <c r="AI29" i="1"/>
  <c r="AC29" i="1"/>
  <c r="AJ29" i="1"/>
  <c r="AG29" i="1"/>
  <c r="X29" i="1"/>
  <c r="AE29" i="1"/>
  <c r="AA29" i="1"/>
  <c r="Z25" i="1"/>
  <c r="AH25" i="1"/>
  <c r="W25" i="1"/>
  <c r="AB25" i="1"/>
  <c r="AF25" i="1"/>
  <c r="AK25" i="1"/>
  <c r="Y25" i="1"/>
  <c r="AI25" i="1"/>
  <c r="AC25" i="1"/>
  <c r="AJ25" i="1"/>
  <c r="AG25" i="1"/>
  <c r="X25" i="1"/>
  <c r="AE25" i="1"/>
  <c r="AA25" i="1"/>
  <c r="Z21" i="1"/>
  <c r="AH21" i="1"/>
  <c r="W21" i="1"/>
  <c r="AB21" i="1"/>
  <c r="AF21" i="1"/>
  <c r="AK21" i="1"/>
  <c r="Y21" i="1"/>
  <c r="AI21" i="1"/>
  <c r="AC21" i="1"/>
  <c r="AJ21" i="1"/>
  <c r="AG21" i="1"/>
  <c r="X21" i="1"/>
  <c r="AE21" i="1"/>
  <c r="AA21" i="1"/>
  <c r="Z17" i="1"/>
  <c r="AH17" i="1"/>
  <c r="W17" i="1"/>
  <c r="AB17" i="1"/>
  <c r="AF17" i="1"/>
  <c r="AK17" i="1"/>
  <c r="Y17" i="1"/>
  <c r="AI17" i="1"/>
  <c r="AC17" i="1"/>
  <c r="AJ17" i="1"/>
  <c r="AG17" i="1"/>
  <c r="X17" i="1"/>
  <c r="AE17" i="1"/>
  <c r="AA17" i="1"/>
  <c r="AK43" i="1"/>
  <c r="AF43" i="1"/>
  <c r="AB43" i="1"/>
  <c r="W43" i="1"/>
  <c r="AI43" i="1"/>
  <c r="AC43" i="1"/>
  <c r="AE43" i="1"/>
  <c r="Y43" i="1"/>
  <c r="AG43" i="1"/>
  <c r="AJ43" i="1"/>
  <c r="AA43" i="1"/>
  <c r="X43" i="1"/>
  <c r="AH43" i="1"/>
  <c r="Z43" i="1"/>
  <c r="AK39" i="1"/>
  <c r="AI39" i="1"/>
  <c r="Y39" i="1"/>
  <c r="AF39" i="1"/>
  <c r="AB39" i="1"/>
  <c r="W39" i="1"/>
  <c r="AG39" i="1"/>
  <c r="AA39" i="1"/>
  <c r="AC39" i="1"/>
  <c r="AE39" i="1"/>
  <c r="X39" i="1"/>
  <c r="AJ39" i="1"/>
  <c r="Z39" i="1"/>
  <c r="AH39" i="1"/>
  <c r="AI35" i="1"/>
  <c r="Y35" i="1"/>
  <c r="AK35" i="1"/>
  <c r="AF35" i="1"/>
  <c r="AB35" i="1"/>
  <c r="W35" i="1"/>
  <c r="AG35" i="1"/>
  <c r="AA35" i="1"/>
  <c r="AC35" i="1"/>
  <c r="AE35" i="1"/>
  <c r="X35" i="1"/>
  <c r="AJ35" i="1"/>
  <c r="Z35" i="1"/>
  <c r="AH35" i="1"/>
  <c r="AI31" i="1"/>
  <c r="Y31" i="1"/>
  <c r="AK31" i="1"/>
  <c r="AF31" i="1"/>
  <c r="AB31" i="1"/>
  <c r="W31" i="1"/>
  <c r="AG31" i="1"/>
  <c r="AA31" i="1"/>
  <c r="AC31" i="1"/>
  <c r="AE31" i="1"/>
  <c r="X31" i="1"/>
  <c r="AJ31" i="1"/>
  <c r="Z31" i="1"/>
  <c r="AH31" i="1"/>
  <c r="R65" i="1"/>
  <c r="AI46" i="1" l="1"/>
  <c r="AG46" i="1"/>
  <c r="W46" i="1"/>
  <c r="AA46" i="1"/>
  <c r="AJ46" i="1"/>
  <c r="AK46" i="1"/>
  <c r="AH46" i="1"/>
  <c r="X46" i="1"/>
  <c r="AB46" i="1"/>
  <c r="Y46" i="1"/>
  <c r="AE46" i="1"/>
  <c r="AC46" i="1"/>
  <c r="AF46" i="1"/>
  <c r="Z46" i="1"/>
  <c r="J47" i="1" l="1"/>
  <c r="Q47" i="1"/>
  <c r="K65" i="1"/>
  <c r="J64" i="1"/>
  <c r="R47" i="1" l="1"/>
  <c r="P10" i="1"/>
  <c r="O10" i="1"/>
  <c r="E6" i="1" s="1"/>
  <c r="Q46" i="1" l="1"/>
  <c r="E7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Q48" i="1" l="1"/>
  <c r="Q49" i="1"/>
  <c r="R15" i="1"/>
  <c r="R16" i="1"/>
  <c r="R17" i="1"/>
  <c r="R18" i="1"/>
  <c r="R19" i="1"/>
  <c r="R46" i="1" l="1"/>
  <c r="Q66" i="1"/>
  <c r="Q68" i="1" s="1"/>
  <c r="R67" i="1"/>
  <c r="R68" i="1" s="1"/>
  <c r="Q8" i="1"/>
  <c r="Q9" i="1"/>
  <c r="Q4" i="1"/>
  <c r="Q5" i="1"/>
  <c r="Q6" i="1"/>
  <c r="Q7" i="1"/>
  <c r="Q3" i="1"/>
  <c r="Q50" i="1" l="1"/>
  <c r="J46" i="1"/>
  <c r="J48" i="1" s="1"/>
  <c r="Q51" i="1"/>
  <c r="Q10" i="1"/>
  <c r="J49" i="1" l="1"/>
  <c r="R49" i="1" s="1"/>
  <c r="R48" i="1"/>
  <c r="J66" i="1"/>
  <c r="K67" i="1" l="1"/>
  <c r="K68" i="1" s="1"/>
  <c r="J68" i="1" l="1"/>
  <c r="J51" i="1" l="1"/>
  <c r="J50" i="1"/>
  <c r="R50" i="1" l="1"/>
  <c r="R51" i="1"/>
  <c r="Q52" i="1" l="1"/>
  <c r="R52" i="1"/>
</calcChain>
</file>

<file path=xl/comments1.xml><?xml version="1.0" encoding="utf-8"?>
<comments xmlns="http://schemas.openxmlformats.org/spreadsheetml/2006/main">
  <authors>
    <author>Thorsten André</author>
    <author>Lüling, Ralf (Wirtschaft, Arbeit und Haefen)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Version </t>
        </r>
        <r>
          <rPr>
            <sz val="9"/>
            <color indexed="81"/>
            <rFont val="Tahoma"/>
            <family val="2"/>
          </rPr>
          <t xml:space="preserve">
V9_2_190901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Hinweis:</t>
        </r>
        <r>
          <rPr>
            <sz val="9"/>
            <color indexed="81"/>
            <rFont val="Tahoma"/>
            <family val="2"/>
          </rPr>
          <t xml:space="preserve">
Sollte im Projekt nur eine anteilige Beschäftigung ausgeübt werden, muss hier die Arbeitszeit ohne Pause eingetragen werden, der die anderen Tätigkeiten jenseits des Projekts umfasst.</t>
        </r>
      </text>
    </comment>
  </commentList>
</comments>
</file>

<file path=xl/sharedStrings.xml><?xml version="1.0" encoding="utf-8"?>
<sst xmlns="http://schemas.openxmlformats.org/spreadsheetml/2006/main" count="267" uniqueCount="163">
  <si>
    <t>Projekttitel</t>
  </si>
  <si>
    <t>Aktenzeichen</t>
  </si>
  <si>
    <t>Träger:</t>
  </si>
  <si>
    <t>Name, Vorname des/der Mitarbeiter/in:</t>
  </si>
  <si>
    <t>Stundenumfang / Woche im Projekt:</t>
  </si>
  <si>
    <t>Stundenumfang / Woche beim Träger:</t>
  </si>
  <si>
    <t>Regelmäßige Verteilung der wöchentlichen Arbeitsstunden (Soll):</t>
  </si>
  <si>
    <t>Std.</t>
  </si>
  <si>
    <t>Datum</t>
  </si>
  <si>
    <t>Arbeitszeit außerhalb des Projekts</t>
  </si>
  <si>
    <r>
      <t xml:space="preserve">Beschreibung ausgeführte Projekttätigkeit
</t>
    </r>
    <r>
      <rPr>
        <sz val="8"/>
        <color theme="1"/>
        <rFont val="Arial"/>
        <family val="2"/>
      </rPr>
      <t>(Angabe nur für das oben bezeichnete Projekt erforderlich)</t>
    </r>
  </si>
  <si>
    <t>Summe Ist</t>
  </si>
  <si>
    <t>Summe Soll</t>
  </si>
  <si>
    <t>Die Richtigkeit der Angaben wird hiermit bestätigt:</t>
  </si>
  <si>
    <t>Ort, Datum</t>
  </si>
  <si>
    <t>Unterschrift Mitarbeiter/in</t>
  </si>
  <si>
    <t>Arbeits-zeit IST gesamt</t>
  </si>
  <si>
    <t>im Projekt</t>
  </si>
  <si>
    <t>außerhalb d.Projekts</t>
  </si>
  <si>
    <t>gesamt</t>
  </si>
  <si>
    <t>außerhalb d. Projekts</t>
  </si>
  <si>
    <t>von [Uhrzeit, hh:mm]</t>
  </si>
  <si>
    <t>bis [Uhrzeit; hh:mm]</t>
  </si>
  <si>
    <t>ggf. Auswahl*</t>
  </si>
  <si>
    <t>Summe Arbeits-zeit IST im Projekt</t>
  </si>
  <si>
    <t>Arbeitszeiterfassung (nur Netto-Arbeitszeiten; ohne Pausen)</t>
  </si>
  <si>
    <t>Summe</t>
  </si>
  <si>
    <t>Stunden-Nachweis Monat/Jahr:</t>
  </si>
  <si>
    <t>Wochen-tag</t>
  </si>
  <si>
    <t xml:space="preserve">Übertrag aus Vormonat + : </t>
  </si>
  <si>
    <t xml:space="preserve">Übertrag aus Vormonat - : </t>
  </si>
  <si>
    <t>Differenz +</t>
  </si>
  <si>
    <t>Differenz -</t>
  </si>
  <si>
    <t>Übertrag in Folgemonat +</t>
  </si>
  <si>
    <t>Übertrag in Folgemonat -</t>
  </si>
  <si>
    <t>plus</t>
  </si>
  <si>
    <t>minus</t>
  </si>
  <si>
    <t>Ort, Datum                                Unterschrift Projektleitung bzw. Vorgesetzte/r</t>
  </si>
  <si>
    <t>Januar</t>
  </si>
  <si>
    <t>Anmerkungen: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</si>
  <si>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</si>
  <si>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</si>
  <si>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</si>
  <si>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</si>
  <si>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</si>
  <si>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</si>
  <si>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</si>
  <si>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</si>
  <si>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</si>
  <si>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</si>
  <si>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</si>
  <si>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Do</t>
  </si>
  <si>
    <t>Fr</t>
  </si>
  <si>
    <t>Sa</t>
  </si>
  <si>
    <t>So</t>
  </si>
  <si>
    <t>Mo</t>
  </si>
  <si>
    <t>Di</t>
  </si>
  <si>
    <t>Mi</t>
  </si>
  <si>
    <t>Erholungsurlaub</t>
  </si>
  <si>
    <t>Sonderurlaub</t>
  </si>
  <si>
    <t>Bildungsurlaub</t>
  </si>
  <si>
    <t>Krankheit</t>
  </si>
  <si>
    <t>Feiertag</t>
  </si>
  <si>
    <t>nicht im Projekt</t>
  </si>
  <si>
    <t>Kommentar:</t>
  </si>
  <si>
    <t>In Spalte C werden die Werte nun aus einer Nachschlagetabelle gezogen</t>
  </si>
  <si>
    <t>jedem Wert ist eine Zahl zugeordnet</t>
  </si>
  <si>
    <t>Ist Stunden</t>
  </si>
  <si>
    <t>Soll-Stunden</t>
  </si>
  <si>
    <t>X</t>
  </si>
  <si>
    <t>O</t>
  </si>
  <si>
    <t>keine Eintragung vorgenommen wird - er ist nicht in der Tabelle</t>
  </si>
  <si>
    <t>Bei der Ermittlung der Soll-Stunden wurde die neue Funktion (ab Excel 2007)</t>
  </si>
  <si>
    <t>ZÄHLENWENNS verwendet. Sie ermöglicht für das Zählen gleichzeitig mehrere</t>
  </si>
  <si>
    <t xml:space="preserve">Kriterien zu prüfen … d.h. diese Version des Stundennachweises funktioniert </t>
  </si>
  <si>
    <t>S</t>
  </si>
  <si>
    <t xml:space="preserve">Für die Ermittlung der Wochentage in den einzelnen Monaten wurde ebenfalls </t>
  </si>
  <si>
    <t>Mit Auswahl des Jahres im Blatt Januar werden in allen anderen Blättern die</t>
  </si>
  <si>
    <t>eine neue Funktion eingeführt.</t>
  </si>
  <si>
    <t>Wochentage berechnet, Sa und So werden farbig hinterlegt.</t>
  </si>
  <si>
    <t>Prüft nun, ob einmal der Wochentag = 1 wie Sonntag ist und ob der Wert aus</t>
  </si>
  <si>
    <t>nur ab Excel 2007.!</t>
  </si>
  <si>
    <t>Diese Werte werden duch SVERWEIS in die bisher freie Spalte S eingetragen</t>
  </si>
  <si>
    <t>außerhalb Projekt</t>
  </si>
  <si>
    <t>Wert</t>
  </si>
  <si>
    <t>Auswirkung für die Zählung der Stunden</t>
  </si>
  <si>
    <t>""</t>
  </si>
  <si>
    <t>Im Projekt</t>
  </si>
  <si>
    <t>Nicht im Projekt</t>
  </si>
  <si>
    <t>Der Wert 5 ist für "" vorgesehen und wird automatisch gesetzt, wenn bei C</t>
  </si>
  <si>
    <t>(ZÄHLENWENNS(A$15:A$45;"1";$S$15:$S$45;"&lt;6")*O$3)</t>
  </si>
  <si>
    <t xml:space="preserve">Spalte S kleiner 6 ist </t>
  </si>
  <si>
    <t>Σ-Monat Gesamt</t>
  </si>
  <si>
    <t>IP</t>
  </si>
  <si>
    <t>AP</t>
  </si>
  <si>
    <t>zu Version 6_7</t>
  </si>
  <si>
    <t>Zu Version 6_10</t>
  </si>
  <si>
    <t>Abwesenheit</t>
  </si>
  <si>
    <t>Soll-IP</t>
  </si>
  <si>
    <t>Soll-AP</t>
  </si>
  <si>
    <t>ZÄHLENWENNS durch andere alternative Funktionen ersetzt.</t>
  </si>
  <si>
    <t>Im Bereich V bis AK wird nun in den Spalten IP AP geprüft, ob eine
Soll-Stunden-Berechnung laut Status S erfolgen soll</t>
  </si>
  <si>
    <t>Prüfung IP</t>
  </si>
  <si>
    <t>WENN(C15="";1;SVERWEIS(C15;Nachschlagen!$A$2:$D$7;3;FALSCH))</t>
  </si>
  <si>
    <t>Prüfung AP</t>
  </si>
  <si>
    <t>WENN(C15="";1;SVERWEIS(C15;Nachschlagen!$A$2:$D$7;4;FALSCH))</t>
  </si>
  <si>
    <t>WENN(UND($A15=2;$V15=1);1;0)</t>
  </si>
  <si>
    <t>Nur wenn beide Bedingungen erfüllt werden wird hier der Wert 1  ausgegeben</t>
  </si>
  <si>
    <t>Prüfung ob Wochentag berücksichtigt werden soll z.B. Montag IP</t>
  </si>
  <si>
    <t xml:space="preserve">Die Summe der zu berücksichtigenden Wochentage auf die diese Bedigungen </t>
  </si>
  <si>
    <t>zutreffen wird in Zeile 46 ermittelt</t>
  </si>
  <si>
    <t xml:space="preserve">Demnach ist die Ermittlung der Soll-Stunden eine Summe der zu 
berücksichtigenden Wochentage x Stundenzahl aus der Tabelle </t>
  </si>
  <si>
    <t>Regelmäßige Verteilung der Wochenarbeitszeit</t>
  </si>
  <si>
    <t>Da die Gültigkeitsüberprüfung für Spalte C für Excel 2007 und 
Libre Office / OpenOffice nicht funktionierte wurde hier 
der Name Abwesenheit definiert und als Gültigkeitskriterium verwendet</t>
  </si>
  <si>
    <t>Die zugehörige Liste befindet sich auf dem Tabellenblatt Nachschlagen.</t>
  </si>
  <si>
    <t>Version 7_1</t>
  </si>
  <si>
    <t>Summe in Jahresübersicht Gesamt bei Übertrag gelöscht.</t>
  </si>
  <si>
    <t>Funktionen mit Libre Office getestet ok</t>
  </si>
  <si>
    <t>Funktionen mit Office 2007  getestet ok</t>
  </si>
  <si>
    <t>Funktionen mit Office 2002 + compatibility pack V 3 getestet ok</t>
  </si>
  <si>
    <t>Funktionen mit open office getestet Fehler</t>
  </si>
  <si>
    <t>WENN(B44=1;"";DATUM($G$1;$H$1;ZEILE()-14))</t>
  </si>
  <si>
    <t>TAG(DATUM($G$1;$H$1;ZEILE()-15))</t>
  </si>
  <si>
    <t>Ermittlung in Zeile 44 ob der 29. Tag 1. ist oder nicht</t>
  </si>
  <si>
    <t>Wenn es kein 1. ist dann wird das Datum wie in den Zellen darüber mit der</t>
  </si>
  <si>
    <t>Formel erzeugt.</t>
  </si>
  <si>
    <t>Wenn es ein erster ist, also 1  wird ein Leerzeichen geschrieben</t>
  </si>
  <si>
    <t>Funktion für den 29.02.</t>
  </si>
  <si>
    <t>Version 7_2</t>
  </si>
  <si>
    <t>Fehler Druckbereich Übertrag wird nicht ausgedruckt behoben</t>
  </si>
  <si>
    <t>Fusszeilen Versionsnummer angepasst</t>
  </si>
  <si>
    <t>Versionsnummer als Kommentar in Kopfzeile Januar aufgenommen</t>
  </si>
  <si>
    <t>Blatt Kommentar in Versionen umbenannt</t>
  </si>
  <si>
    <t>Arbeitsmappe mit Arbeitsmappenschutz Struktur versehen</t>
  </si>
  <si>
    <t>Version 8_1</t>
  </si>
  <si>
    <t>Entfernung aller Reiter / Arbeitsblätter bis auf das Blatt Januar -&gt;Umbenennung in Stundenachweis</t>
  </si>
  <si>
    <t>Entfernung der Felder und Funktionen die zum Übertrag und zur Übertragsberechnung notwendig waren</t>
  </si>
  <si>
    <t>keine P-Zuordnung</t>
  </si>
  <si>
    <t>Monat</t>
  </si>
  <si>
    <t>Jahr</t>
  </si>
  <si>
    <t>Für alle Felder die Gültigkeitsmeldung entfernt.</t>
  </si>
  <si>
    <t>Drop-Down Wert nicht im Projekt durch keine P-Zuordnung ersetzt.</t>
  </si>
  <si>
    <t>Einfügen der Funktion DATUM($F$1;$G$1;ZEILE()-14) in das Feld B15 -&gt; Übertragung der Funktion bis Zeile 45</t>
  </si>
  <si>
    <t>Namen Monat /Monat.Zahl_/Jahr definiert</t>
  </si>
  <si>
    <t>Felder  E1 = Monat und F1 = Jahr mit Gültigkeitüberprüfung Liste versehen</t>
  </si>
  <si>
    <t>Feld  G  bestimmt über Sverweis die Zahl zum Monat SVERWEIS(E1;Monat_Zahl;2;FALSCH)</t>
  </si>
  <si>
    <t>Bedingte Formatierung mit Formel TAG($B43)&lt;4 für den Gültigkeitsbereich =$A$43:$T$45 eingefügt -&gt; 
Tage die nicht zum Monat gehören werden schraffiert dargestellt.</t>
  </si>
  <si>
    <t>ja</t>
  </si>
  <si>
    <t>?</t>
  </si>
  <si>
    <t>nein</t>
  </si>
  <si>
    <t>Status</t>
  </si>
  <si>
    <t>Mitarbeiter/in vor 
Projektzuordnung  bei Träger beschäftigt?</t>
  </si>
  <si>
    <t>Version 9_1</t>
  </si>
  <si>
    <t>Aufgrund eines Formalfehlers wurden für Tage, die nichtmehr zum Monat gehören Sollstunden berechnet.</t>
  </si>
  <si>
    <t>Besonders deutlich wurde dies bei Monaten, die deutlich weniger Tage umfassen, wie z.B. der Februar.</t>
  </si>
  <si>
    <t>Lösung des Problems</t>
  </si>
  <si>
    <t>alt</t>
  </si>
  <si>
    <t>neu</t>
  </si>
  <si>
    <t>z.B. in Feld V43</t>
  </si>
  <si>
    <t>Formeländerung bei der Berechnung der zu zählenden Soll-Wochentage</t>
  </si>
  <si>
    <r>
      <rPr>
        <b/>
        <sz val="10"/>
        <color rgb="FFFF0000"/>
        <rFont val="Arial"/>
        <family val="2"/>
      </rPr>
      <t>WENN(TAG(B43)&lt;4;0;</t>
    </r>
    <r>
      <rPr>
        <sz val="10"/>
        <color theme="1"/>
        <rFont val="Arial"/>
        <family val="2"/>
      </rPr>
      <t>WENN(C43="";1;SVERWEIS(C43;Nachschlagen!$A$3:$D$8;3;FALSCH)))</t>
    </r>
  </si>
  <si>
    <t>Damit werden für Tage 1., 2., 3. eines Folgemonats in den entsprechenden Feldern 0 Werte eingetragen und die Tage nicht als Soll-Tage gerechnet.</t>
  </si>
  <si>
    <t>WENN(C43="";1;SVERWEIS(C43;Nachschlagen!$A$3:$D$8;3;FALSCH))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</si>
</sst>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h]:mm"/>
    <numFmt numFmtId="165" formatCode="ddd"/>
    <numFmt numFmtId="166" formatCode="mmm"/>
  </numFmts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i/>
      <sz val="10"/>
      <color theme="1"/>
      <name val="Arial"/>
      <family val="2"/>
    </font>
    <font>
      <sz val="11"/>
      <color theme="0" tint="-0.14999847407452621"/>
      <name val="Arial"/>
      <family val="2"/>
    </font>
    <font>
      <sz val="11"/>
      <color theme="0" tint="-0.249977111117893"/>
      <name val="Arial"/>
      <family val="2"/>
    </font>
    <font>
      <i/>
      <sz val="10"/>
      <color theme="0" tint="-0.14999847407452621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55">
    <xf numFmtId="0" fontId="0" fillId="0" borderId="0" xfId="0"/>
    <xf numFmtId="4" fontId="4" fillId="2" borderId="4" xfId="0" applyNumberFormat="1" applyFont="1" applyFill="1" applyBorder="1" applyProtection="1">
      <protection locked="0"/>
    </xf>
    <xf numFmtId="0" fontId="2" fillId="0" borderId="0" xfId="0" applyFont="1" applyProtection="1"/>
    <xf numFmtId="0" fontId="0" fillId="0" borderId="0" xfId="0" applyFont="1" applyProtection="1"/>
    <xf numFmtId="0" fontId="9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Protection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 wrapText="1"/>
    </xf>
    <xf numFmtId="0" fontId="8" fillId="0" borderId="4" xfId="1" applyFont="1" applyFill="1" applyBorder="1" applyAlignment="1" applyProtection="1">
      <alignment horizontal="center" wrapText="1"/>
    </xf>
    <xf numFmtId="2" fontId="2" fillId="0" borderId="0" xfId="0" applyNumberFormat="1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4" fillId="0" borderId="0" xfId="0" applyFont="1" applyFill="1" applyBorder="1" applyAlignment="1" applyProtection="1"/>
    <xf numFmtId="0" fontId="4" fillId="0" borderId="5" xfId="0" applyFont="1" applyFill="1" applyBorder="1" applyAlignment="1" applyProtection="1"/>
    <xf numFmtId="164" fontId="0" fillId="4" borderId="4" xfId="0" applyNumberFormat="1" applyFont="1" applyFill="1" applyBorder="1" applyAlignment="1" applyProtection="1">
      <alignment horizontal="center" vertical="center"/>
    </xf>
    <xf numFmtId="164" fontId="0" fillId="0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>
      <alignment horizontal="center" vertical="center"/>
    </xf>
    <xf numFmtId="0" fontId="1" fillId="0" borderId="0" xfId="0" applyFont="1"/>
    <xf numFmtId="164" fontId="1" fillId="4" borderId="4" xfId="0" applyNumberFormat="1" applyFont="1" applyFill="1" applyBorder="1" applyAlignment="1" applyProtection="1">
      <alignment horizontal="center"/>
    </xf>
    <xf numFmtId="4" fontId="4" fillId="2" borderId="6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/>
    <xf numFmtId="0" fontId="1" fillId="0" borderId="0" xfId="0" applyFont="1" applyAlignment="1" applyProtection="1"/>
    <xf numFmtId="164" fontId="1" fillId="4" borderId="0" xfId="0" applyNumberFormat="1" applyFont="1" applyFill="1" applyBorder="1" applyAlignment="1" applyProtection="1"/>
    <xf numFmtId="164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164" fontId="1" fillId="0" borderId="4" xfId="0" applyNumberFormat="1" applyFont="1" applyFill="1" applyBorder="1" applyAlignment="1" applyProtection="1">
      <alignment horizontal="center" vertical="center"/>
    </xf>
    <xf numFmtId="164" fontId="1" fillId="0" borderId="4" xfId="0" applyNumberFormat="1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/>
    </xf>
    <xf numFmtId="164" fontId="0" fillId="0" borderId="4" xfId="0" applyNumberFormat="1" applyFont="1" applyBorder="1" applyAlignment="1" applyProtection="1">
      <alignment horizontal="center"/>
    </xf>
    <xf numFmtId="164" fontId="0" fillId="3" borderId="4" xfId="0" applyNumberFormat="1" applyFont="1" applyFill="1" applyBorder="1" applyAlignment="1" applyProtection="1">
      <alignment horizontal="center"/>
      <protection locked="0"/>
    </xf>
    <xf numFmtId="164" fontId="0" fillId="0" borderId="4" xfId="0" applyNumberFormat="1" applyFont="1" applyFill="1" applyBorder="1" applyAlignment="1" applyProtection="1">
      <alignment horizontal="center"/>
    </xf>
    <xf numFmtId="164" fontId="0" fillId="3" borderId="6" xfId="0" applyNumberFormat="1" applyFont="1" applyFill="1" applyBorder="1" applyAlignment="1" applyProtection="1">
      <alignment horizontal="center"/>
      <protection locked="0"/>
    </xf>
    <xf numFmtId="164" fontId="0" fillId="0" borderId="6" xfId="0" applyNumberFormat="1" applyFont="1" applyFill="1" applyBorder="1" applyAlignment="1" applyProtection="1">
      <alignment horizontal="center"/>
    </xf>
    <xf numFmtId="164" fontId="1" fillId="0" borderId="13" xfId="0" applyNumberFormat="1" applyFont="1" applyFill="1" applyBorder="1" applyAlignment="1" applyProtection="1">
      <alignment horizontal="center"/>
    </xf>
    <xf numFmtId="164" fontId="1" fillId="0" borderId="14" xfId="0" applyNumberFormat="1" applyFont="1" applyFill="1" applyBorder="1" applyAlignment="1" applyProtection="1">
      <alignment horizontal="center"/>
    </xf>
    <xf numFmtId="164" fontId="1" fillId="0" borderId="15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/>
    <xf numFmtId="0" fontId="0" fillId="0" borderId="0" xfId="0"/>
    <xf numFmtId="0" fontId="2" fillId="0" borderId="0" xfId="0" applyFont="1" applyProtection="1"/>
    <xf numFmtId="0" fontId="6" fillId="0" borderId="0" xfId="0" applyFont="1" applyFill="1" applyBorder="1" applyAlignment="1" applyProtection="1"/>
    <xf numFmtId="0" fontId="2" fillId="2" borderId="5" xfId="0" applyFont="1" applyFill="1" applyBorder="1" applyAlignment="1" applyProtection="1"/>
    <xf numFmtId="0" fontId="7" fillId="0" borderId="4" xfId="0" applyFont="1" applyBorder="1" applyAlignment="1" applyProtection="1">
      <alignment horizontal="center"/>
    </xf>
    <xf numFmtId="165" fontId="7" fillId="0" borderId="4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/>
    <xf numFmtId="2" fontId="3" fillId="0" borderId="0" xfId="0" applyNumberFormat="1" applyFont="1" applyAlignment="1" applyProtection="1"/>
    <xf numFmtId="1" fontId="15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4" xfId="0" applyFill="1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164" fontId="1" fillId="0" borderId="19" xfId="0" applyNumberFormat="1" applyFont="1" applyFill="1" applyBorder="1" applyAlignment="1" applyProtection="1">
      <alignment horizontal="center"/>
    </xf>
    <xf numFmtId="164" fontId="1" fillId="0" borderId="22" xfId="0" applyNumberFormat="1" applyFont="1" applyFill="1" applyBorder="1" applyAlignment="1" applyProtection="1">
      <alignment horizontal="center"/>
    </xf>
    <xf numFmtId="164" fontId="1" fillId="0" borderId="16" xfId="0" applyNumberFormat="1" applyFont="1" applyFill="1" applyBorder="1" applyAlignment="1" applyProtection="1">
      <alignment horizontal="center"/>
    </xf>
    <xf numFmtId="164" fontId="1" fillId="0" borderId="9" xfId="0" applyNumberFormat="1" applyFont="1" applyFill="1" applyBorder="1" applyAlignment="1" applyProtection="1">
      <alignment horizontal="center"/>
    </xf>
    <xf numFmtId="164" fontId="1" fillId="0" borderId="10" xfId="0" applyNumberFormat="1" applyFont="1" applyFill="1" applyBorder="1" applyAlignment="1" applyProtection="1">
      <alignment horizontal="center"/>
    </xf>
    <xf numFmtId="164" fontId="1" fillId="0" borderId="12" xfId="0" applyNumberFormat="1" applyFont="1" applyFill="1" applyBorder="1" applyAlignment="1" applyProtection="1">
      <alignment horizontal="center"/>
    </xf>
    <xf numFmtId="164" fontId="1" fillId="0" borderId="11" xfId="0" applyNumberFormat="1" applyFont="1" applyFill="1" applyBorder="1" applyAlignment="1" applyProtection="1">
      <alignment horizontal="center"/>
    </xf>
    <xf numFmtId="164" fontId="1" fillId="0" borderId="13" xfId="0" applyNumberFormat="1" applyFont="1" applyFill="1" applyBorder="1" applyAlignment="1" applyProtection="1">
      <alignment horizontal="center"/>
    </xf>
    <xf numFmtId="164" fontId="1" fillId="0" borderId="14" xfId="0" applyNumberFormat="1" applyFont="1" applyFill="1" applyBorder="1" applyAlignment="1" applyProtection="1">
      <alignment horizontal="center"/>
    </xf>
    <xf numFmtId="164" fontId="1" fillId="0" borderId="15" xfId="0" applyNumberFormat="1" applyFont="1" applyFill="1" applyBorder="1" applyAlignment="1" applyProtection="1">
      <alignment horizontal="center"/>
    </xf>
    <xf numFmtId="164" fontId="1" fillId="0" borderId="4" xfId="0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center"/>
    </xf>
    <xf numFmtId="0" fontId="16" fillId="0" borderId="0" xfId="0" applyFont="1" applyProtection="1"/>
    <xf numFmtId="0" fontId="6" fillId="0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2" fillId="2" borderId="5" xfId="0" applyFont="1" applyFill="1" applyBorder="1" applyAlignment="1" applyProtection="1">
      <alignment horizontal="center"/>
    </xf>
    <xf numFmtId="14" fontId="1" fillId="0" borderId="0" xfId="0" applyNumberFormat="1" applyFont="1" applyAlignment="1">
      <alignment horizontal="left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25" xfId="0" applyNumberFormat="1" applyFont="1" applyFill="1" applyBorder="1" applyAlignment="1" applyProtection="1">
      <alignment horizontal="center"/>
    </xf>
    <xf numFmtId="164" fontId="1" fillId="0" borderId="17" xfId="0" applyNumberFormat="1" applyFont="1" applyFill="1" applyBorder="1" applyAlignment="1" applyProtection="1">
      <alignment horizontal="center"/>
    </xf>
    <xf numFmtId="164" fontId="1" fillId="0" borderId="26" xfId="0" applyNumberFormat="1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9" fillId="8" borderId="4" xfId="0" applyFont="1" applyFill="1" applyBorder="1" applyAlignment="1" applyProtection="1">
      <alignment horizontal="center"/>
      <protection locked="0"/>
    </xf>
    <xf numFmtId="164" fontId="0" fillId="8" borderId="4" xfId="0" applyNumberFormat="1" applyFont="1" applyFill="1" applyBorder="1" applyAlignment="1" applyProtection="1">
      <alignment horizontal="center"/>
      <protection locked="0"/>
    </xf>
    <xf numFmtId="164" fontId="0" fillId="8" borderId="6" xfId="0" applyNumberFormat="1" applyFont="1" applyFill="1" applyBorder="1" applyAlignment="1" applyProtection="1">
      <alignment horizontal="center"/>
      <protection locked="0"/>
    </xf>
    <xf numFmtId="164" fontId="0" fillId="8" borderId="4" xfId="0" applyNumberFormat="1" applyFont="1" applyFill="1" applyBorder="1" applyAlignment="1" applyProtection="1">
      <alignment horizontal="center" vertical="center"/>
      <protection locked="0"/>
    </xf>
    <xf numFmtId="14" fontId="0" fillId="0" borderId="4" xfId="0" applyNumberFormat="1" applyFont="1" applyBorder="1" applyAlignment="1" applyProtection="1">
      <alignment horizontal="center" vertical="center"/>
    </xf>
    <xf numFmtId="166" fontId="12" fillId="8" borderId="1" xfId="0" applyNumberFormat="1" applyFont="1" applyFill="1" applyBorder="1" applyAlignment="1" applyProtection="1">
      <alignment horizontal="center" vertical="center" shrinkToFit="1"/>
      <protection locked="0"/>
    </xf>
    <xf numFmtId="1" fontId="17" fillId="0" borderId="0" xfId="0" applyNumberFormat="1" applyFont="1" applyFill="1" applyAlignment="1" applyProtection="1">
      <alignment horizontal="center"/>
    </xf>
    <xf numFmtId="0" fontId="1" fillId="0" borderId="0" xfId="0" applyFont="1" applyAlignment="1" applyProtection="1">
      <alignment horizontal="left" vertical="center" indent="1"/>
    </xf>
    <xf numFmtId="0" fontId="0" fillId="0" borderId="0" xfId="0" applyFont="1" applyAlignment="1" applyProtection="1">
      <alignment horizontal="left" vertical="center" indent="1"/>
    </xf>
    <xf numFmtId="0" fontId="0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left" indent="1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0" fillId="0" borderId="0" xfId="0" applyFont="1" applyAlignment="1" applyProtection="1"/>
    <xf numFmtId="164" fontId="1" fillId="8" borderId="4" xfId="0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>
      <alignment horizontal="center"/>
    </xf>
    <xf numFmtId="1" fontId="17" fillId="0" borderId="0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/>
    <xf numFmtId="0" fontId="0" fillId="0" borderId="0" xfId="0" applyFont="1" applyAlignment="1" applyProtection="1">
      <alignment vertical="center"/>
    </xf>
    <xf numFmtId="1" fontId="1" fillId="8" borderId="3" xfId="0" applyNumberFormat="1" applyFont="1" applyFill="1" applyBorder="1" applyAlignment="1" applyProtection="1">
      <alignment horizontal="center" vertical="center"/>
      <protection locked="0"/>
    </xf>
    <xf numFmtId="1" fontId="17" fillId="0" borderId="27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/>
    <xf numFmtId="0" fontId="5" fillId="0" borderId="4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wrapText="1" indent="1"/>
    </xf>
    <xf numFmtId="0" fontId="1" fillId="0" borderId="0" xfId="0" applyFont="1" applyAlignment="1" applyProtection="1">
      <alignment horizontal="left" indent="1"/>
    </xf>
    <xf numFmtId="0" fontId="1" fillId="0" borderId="0" xfId="0" applyFont="1" applyBorder="1" applyAlignment="1" applyProtection="1">
      <alignment horizontal="left" indent="1"/>
    </xf>
    <xf numFmtId="0" fontId="1" fillId="0" borderId="7" xfId="0" applyFont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1" xfId="0" applyNumberFormat="1" applyFont="1" applyFill="1" applyBorder="1" applyAlignment="1" applyProtection="1">
      <alignment horizontal="left" vertical="center" indent="1"/>
      <protection locked="0"/>
    </xf>
    <xf numFmtId="49" fontId="1" fillId="8" borderId="2" xfId="0" applyNumberFormat="1" applyFont="1" applyFill="1" applyBorder="1" applyAlignment="1" applyProtection="1">
      <alignment horizontal="left" vertical="center" indent="1"/>
      <protection locked="0"/>
    </xf>
    <xf numFmtId="49" fontId="1" fillId="8" borderId="3" xfId="0" applyNumberFormat="1" applyFont="1" applyFill="1" applyBorder="1" applyAlignment="1" applyProtection="1">
      <alignment horizontal="left" vertical="center" indent="1"/>
      <protection locked="0"/>
    </xf>
    <xf numFmtId="49" fontId="1" fillId="8" borderId="20" xfId="0" applyNumberFormat="1" applyFont="1" applyFill="1" applyBorder="1" applyAlignment="1" applyProtection="1">
      <alignment horizontal="left" vertical="center" indent="1"/>
      <protection locked="0"/>
    </xf>
    <xf numFmtId="49" fontId="1" fillId="8" borderId="21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Standard" xfId="0" builtinId="0"/>
    <cellStyle name="Standard 2" xfId="1"/>
  </cellStyles>
  <dxfs count="4">
    <dxf>
      <fill>
        <patternFill patternType="lightUp">
          <fgColor theme="0" tint="-0.49998474074526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69"/>
  <sheetViews>
    <sheetView showGridLines="0" tabSelected="1" zoomScale="90" zoomScaleNormal="90" workbookViewId="0">
      <selection activeCell="F1" sqref="F1"/>
    </sheetView>
  </sheetViews>
  <sheetFormatPr baseColWidth="10" defaultColWidth="11.42578125" defaultRowHeight="14.25" x14ac:dyDescent="0.2"/>
  <cols>
    <col min="1" max="1" width="7.7109375" style="2" customWidth="1"/>
    <col min="2" max="2" width="12" style="2" bestFit="1" customWidth="1"/>
    <col min="3" max="3" width="15.42578125" style="2" customWidth="1"/>
    <col min="4" max="4" width="8.7109375" style="2" customWidth="1"/>
    <col min="5" max="5" width="10.140625" style="2" customWidth="1"/>
    <col min="6" max="6" width="10.28515625" style="2" customWidth="1"/>
    <col min="7" max="7" width="11.28515625" style="2" bestFit="1" customWidth="1"/>
    <col min="8" max="9" width="8.7109375" style="2" customWidth="1"/>
    <col min="10" max="10" width="9.28515625" style="2" customWidth="1"/>
    <col min="11" max="16" width="8.7109375" style="2" customWidth="1"/>
    <col min="17" max="17" width="10.7109375" style="2" bestFit="1" customWidth="1"/>
    <col min="18" max="18" width="9.42578125" style="2" customWidth="1"/>
    <col min="19" max="19" width="3.5703125" style="53" customWidth="1"/>
    <col min="20" max="20" width="80.7109375" style="2" customWidth="1"/>
    <col min="21" max="21" width="11.42578125" style="2"/>
    <col min="22" max="22" width="3.28515625" style="2" bestFit="1" customWidth="1"/>
    <col min="23" max="23" width="3.5703125" style="2" bestFit="1" customWidth="1"/>
    <col min="24" max="25" width="3" style="2" bestFit="1" customWidth="1"/>
    <col min="26" max="26" width="3.5703125" style="2" bestFit="1" customWidth="1"/>
    <col min="27" max="27" width="2.85546875" style="2" bestFit="1" customWidth="1"/>
    <col min="28" max="29" width="3.42578125" style="2" bestFit="1" customWidth="1"/>
    <col min="30" max="31" width="3.5703125" style="2" bestFit="1" customWidth="1"/>
    <col min="32" max="33" width="3" style="2" bestFit="1" customWidth="1"/>
    <col min="34" max="34" width="3.5703125" style="2" bestFit="1" customWidth="1"/>
    <col min="35" max="35" width="2.85546875" style="2" bestFit="1" customWidth="1"/>
    <col min="36" max="37" width="3.42578125" style="2" bestFit="1" customWidth="1"/>
    <col min="38" max="16384" width="11.42578125" style="2"/>
  </cols>
  <sheetData>
    <row r="1" spans="1:37" ht="20.25" customHeight="1" x14ac:dyDescent="0.2">
      <c r="A1" s="145" t="s">
        <v>27</v>
      </c>
      <c r="B1" s="145"/>
      <c r="C1" s="145"/>
      <c r="D1" s="145"/>
      <c r="E1" s="106" t="s">
        <v>38</v>
      </c>
      <c r="F1" s="120">
        <v>2020</v>
      </c>
      <c r="G1" s="121">
        <f>VLOOKUP(E1,Monat_Zahl,2,FALSE)</f>
        <v>1</v>
      </c>
      <c r="H1" s="107"/>
      <c r="I1" s="112"/>
      <c r="J1" s="112"/>
      <c r="K1" s="112"/>
      <c r="L1" s="112"/>
      <c r="N1" s="119" t="s">
        <v>6</v>
      </c>
      <c r="O1" s="3"/>
      <c r="P1" s="3"/>
    </row>
    <row r="2" spans="1:37" s="25" customFormat="1" ht="22.5" x14ac:dyDescent="0.2">
      <c r="A2" s="108" t="s">
        <v>1</v>
      </c>
      <c r="B2" s="108"/>
      <c r="C2" s="108"/>
      <c r="D2" s="109"/>
      <c r="E2" s="151"/>
      <c r="F2" s="152"/>
      <c r="G2" s="113"/>
      <c r="H2" s="113"/>
      <c r="I2" s="113"/>
      <c r="J2" s="113"/>
      <c r="K2" s="113"/>
      <c r="L2" s="113"/>
      <c r="O2" s="4" t="s">
        <v>17</v>
      </c>
      <c r="P2" s="5" t="s">
        <v>20</v>
      </c>
      <c r="Q2" s="5" t="s">
        <v>19</v>
      </c>
      <c r="S2" s="53"/>
    </row>
    <row r="3" spans="1:37" x14ac:dyDescent="0.2">
      <c r="A3" s="140" t="s">
        <v>0</v>
      </c>
      <c r="B3" s="140"/>
      <c r="C3" s="140"/>
      <c r="D3" s="110"/>
      <c r="E3" s="148"/>
      <c r="F3" s="149"/>
      <c r="G3" s="149"/>
      <c r="H3" s="149"/>
      <c r="I3" s="149"/>
      <c r="J3" s="149"/>
      <c r="K3" s="149"/>
      <c r="L3" s="150"/>
      <c r="M3" s="62">
        <v>2</v>
      </c>
      <c r="N3" s="51" t="s">
        <v>55</v>
      </c>
      <c r="O3" s="104"/>
      <c r="P3" s="30"/>
      <c r="Q3" s="21">
        <f>O3+P3</f>
        <v>0</v>
      </c>
      <c r="R3" s="31" t="s">
        <v>7</v>
      </c>
    </row>
    <row r="4" spans="1:37" x14ac:dyDescent="0.2">
      <c r="A4" s="111" t="s">
        <v>2</v>
      </c>
      <c r="B4" s="111"/>
      <c r="C4" s="111"/>
      <c r="D4" s="110"/>
      <c r="E4" s="148"/>
      <c r="F4" s="149"/>
      <c r="G4" s="149"/>
      <c r="H4" s="149"/>
      <c r="I4" s="149"/>
      <c r="J4" s="149"/>
      <c r="K4" s="149"/>
      <c r="L4" s="150"/>
      <c r="M4" s="62">
        <v>3</v>
      </c>
      <c r="N4" s="51" t="s">
        <v>56</v>
      </c>
      <c r="O4" s="104"/>
      <c r="P4" s="30"/>
      <c r="Q4" s="21">
        <f t="shared" ref="Q4:Q9" si="0">O4+P4</f>
        <v>0</v>
      </c>
      <c r="R4" s="31" t="s">
        <v>7</v>
      </c>
      <c r="T4" s="2" t="s">
        <v>39</v>
      </c>
    </row>
    <row r="5" spans="1:37" x14ac:dyDescent="0.2">
      <c r="A5" s="111" t="s">
        <v>3</v>
      </c>
      <c r="B5" s="111"/>
      <c r="C5" s="111"/>
      <c r="D5" s="110"/>
      <c r="E5" s="148"/>
      <c r="F5" s="149"/>
      <c r="G5" s="149"/>
      <c r="H5" s="149"/>
      <c r="I5" s="149"/>
      <c r="J5" s="149"/>
      <c r="K5" s="149"/>
      <c r="L5" s="150"/>
      <c r="M5" s="62">
        <v>4</v>
      </c>
      <c r="N5" s="51" t="s">
        <v>57</v>
      </c>
      <c r="O5" s="104"/>
      <c r="P5" s="30"/>
      <c r="Q5" s="21">
        <f t="shared" si="0"/>
        <v>0</v>
      </c>
      <c r="R5" s="31" t="s">
        <v>7</v>
      </c>
      <c r="T5" s="122"/>
    </row>
    <row r="6" spans="1:37" x14ac:dyDescent="0.2">
      <c r="A6" s="111" t="s">
        <v>4</v>
      </c>
      <c r="B6" s="111"/>
      <c r="C6" s="111"/>
      <c r="D6" s="110"/>
      <c r="E6" s="23">
        <f>O10</f>
        <v>0</v>
      </c>
      <c r="F6" s="29"/>
      <c r="G6" s="114"/>
      <c r="H6" s="114"/>
      <c r="I6" s="114"/>
      <c r="J6" s="114"/>
      <c r="K6" s="114"/>
      <c r="L6" s="114"/>
      <c r="M6" s="62">
        <v>5</v>
      </c>
      <c r="N6" s="51" t="s">
        <v>51</v>
      </c>
      <c r="O6" s="104"/>
      <c r="P6" s="30"/>
      <c r="Q6" s="21">
        <f t="shared" si="0"/>
        <v>0</v>
      </c>
      <c r="R6" s="31" t="s">
        <v>7</v>
      </c>
      <c r="T6" s="123"/>
    </row>
    <row r="7" spans="1:37" x14ac:dyDescent="0.2">
      <c r="A7" s="111" t="s">
        <v>5</v>
      </c>
      <c r="B7" s="111"/>
      <c r="C7" s="111"/>
      <c r="D7" s="110"/>
      <c r="E7" s="23">
        <f>O10+P10</f>
        <v>0</v>
      </c>
      <c r="F7" s="112"/>
      <c r="G7" s="112"/>
      <c r="H7" s="112"/>
      <c r="I7" s="112"/>
      <c r="J7" s="112"/>
      <c r="K7" s="112"/>
      <c r="L7" s="112"/>
      <c r="M7" s="62">
        <v>6</v>
      </c>
      <c r="N7" s="51" t="s">
        <v>52</v>
      </c>
      <c r="O7" s="104"/>
      <c r="P7" s="30"/>
      <c r="Q7" s="21">
        <f t="shared" si="0"/>
        <v>0</v>
      </c>
      <c r="R7" s="31" t="s">
        <v>7</v>
      </c>
      <c r="T7" s="123"/>
    </row>
    <row r="8" spans="1:37" ht="15" x14ac:dyDescent="0.25">
      <c r="A8" s="139" t="s">
        <v>151</v>
      </c>
      <c r="B8" s="140"/>
      <c r="C8" s="140"/>
      <c r="D8" s="141"/>
      <c r="E8" s="118"/>
      <c r="F8" s="146"/>
      <c r="G8" s="146"/>
      <c r="H8" s="95"/>
      <c r="I8" s="7"/>
      <c r="J8" s="8"/>
      <c r="K8" s="8"/>
      <c r="L8" s="8"/>
      <c r="M8" s="62">
        <v>7</v>
      </c>
      <c r="N8" s="51" t="s">
        <v>53</v>
      </c>
      <c r="O8" s="104"/>
      <c r="P8" s="30"/>
      <c r="Q8" s="21">
        <f t="shared" si="0"/>
        <v>0</v>
      </c>
      <c r="R8" s="31" t="s">
        <v>7</v>
      </c>
      <c r="S8" s="54"/>
      <c r="T8" s="123"/>
    </row>
    <row r="9" spans="1:37" ht="15" x14ac:dyDescent="0.2">
      <c r="A9" s="140"/>
      <c r="B9" s="140"/>
      <c r="C9" s="140"/>
      <c r="D9" s="142"/>
      <c r="E9" s="115" t="s">
        <v>148</v>
      </c>
      <c r="F9" s="117">
        <f>VLOOKUP(E9,Status_Wert,2,FALSE)</f>
        <v>0</v>
      </c>
      <c r="G9" s="96"/>
      <c r="H9" s="94"/>
      <c r="I9" s="7"/>
      <c r="J9" s="7"/>
      <c r="K9" s="7"/>
      <c r="L9" s="7"/>
      <c r="M9" s="62">
        <v>1</v>
      </c>
      <c r="N9" s="51" t="s">
        <v>54</v>
      </c>
      <c r="O9" s="104"/>
      <c r="P9" s="30"/>
      <c r="Q9" s="21">
        <f t="shared" si="0"/>
        <v>0</v>
      </c>
      <c r="R9" s="31" t="s">
        <v>7</v>
      </c>
      <c r="S9" s="54"/>
      <c r="T9" s="123"/>
    </row>
    <row r="10" spans="1:37" ht="15" x14ac:dyDescent="0.25">
      <c r="A10" s="28"/>
      <c r="B10" s="28"/>
      <c r="C10" s="28"/>
      <c r="D10" s="3"/>
      <c r="E10" s="96"/>
      <c r="F10" s="147"/>
      <c r="G10" s="147"/>
      <c r="H10" s="94"/>
      <c r="I10" s="7"/>
      <c r="J10" s="8"/>
      <c r="K10" s="8"/>
      <c r="L10" s="8"/>
      <c r="M10" s="61"/>
      <c r="N10" s="32" t="s">
        <v>26</v>
      </c>
      <c r="O10" s="33">
        <f>SUM(O3:O9)</f>
        <v>0</v>
      </c>
      <c r="P10" s="33">
        <f>SUM(P3:P9)</f>
        <v>0</v>
      </c>
      <c r="Q10" s="34">
        <f>SUM(Q3:Q9)</f>
        <v>0</v>
      </c>
      <c r="R10" s="35" t="s">
        <v>7</v>
      </c>
      <c r="S10" s="54"/>
      <c r="T10" s="124"/>
    </row>
    <row r="11" spans="1:37" ht="15" x14ac:dyDescent="0.25">
      <c r="F11" s="7"/>
      <c r="G11" s="7"/>
      <c r="H11" s="7"/>
      <c r="I11" s="7"/>
      <c r="J11" s="8"/>
      <c r="K11" s="8"/>
      <c r="L11" s="8"/>
      <c r="M11" s="8"/>
      <c r="N11" s="9"/>
      <c r="O11" s="8"/>
      <c r="P11" s="8"/>
      <c r="Q11" s="8"/>
      <c r="R11" s="8"/>
      <c r="S11" s="54"/>
      <c r="T11" s="8"/>
    </row>
    <row r="12" spans="1:37" ht="15" customHeight="1" x14ac:dyDescent="0.25">
      <c r="A12" s="126" t="s">
        <v>25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</row>
    <row r="13" spans="1:37" ht="15" customHeight="1" x14ac:dyDescent="0.25">
      <c r="A13" s="10"/>
      <c r="B13" s="10"/>
      <c r="C13" s="10"/>
      <c r="D13" s="127" t="s">
        <v>17</v>
      </c>
      <c r="E13" s="128"/>
      <c r="F13" s="128"/>
      <c r="G13" s="128"/>
      <c r="H13" s="128"/>
      <c r="I13" s="128"/>
      <c r="J13" s="129"/>
      <c r="K13" s="127" t="s">
        <v>18</v>
      </c>
      <c r="L13" s="128"/>
      <c r="M13" s="128"/>
      <c r="N13" s="128"/>
      <c r="O13" s="128"/>
      <c r="P13" s="128"/>
      <c r="Q13" s="129"/>
      <c r="R13" s="10"/>
      <c r="S13" s="55"/>
      <c r="T13" s="10"/>
    </row>
    <row r="14" spans="1:37" ht="48" x14ac:dyDescent="0.2">
      <c r="A14" s="11" t="s">
        <v>28</v>
      </c>
      <c r="B14" s="35" t="s">
        <v>8</v>
      </c>
      <c r="C14" s="11" t="s">
        <v>23</v>
      </c>
      <c r="D14" s="12" t="s">
        <v>21</v>
      </c>
      <c r="E14" s="12" t="s">
        <v>22</v>
      </c>
      <c r="F14" s="12" t="s">
        <v>21</v>
      </c>
      <c r="G14" s="12" t="s">
        <v>22</v>
      </c>
      <c r="H14" s="12" t="s">
        <v>21</v>
      </c>
      <c r="I14" s="12" t="s">
        <v>22</v>
      </c>
      <c r="J14" s="12" t="s">
        <v>24</v>
      </c>
      <c r="K14" s="12" t="s">
        <v>21</v>
      </c>
      <c r="L14" s="12" t="s">
        <v>22</v>
      </c>
      <c r="M14" s="12" t="s">
        <v>21</v>
      </c>
      <c r="N14" s="12" t="s">
        <v>22</v>
      </c>
      <c r="O14" s="12" t="s">
        <v>21</v>
      </c>
      <c r="P14" s="12" t="s">
        <v>22</v>
      </c>
      <c r="Q14" s="12" t="s">
        <v>9</v>
      </c>
      <c r="R14" s="12" t="s">
        <v>16</v>
      </c>
      <c r="S14" s="20" t="s">
        <v>75</v>
      </c>
      <c r="T14" s="88" t="s">
        <v>10</v>
      </c>
      <c r="V14" s="85" t="s">
        <v>93</v>
      </c>
      <c r="W14" s="86" t="s">
        <v>55</v>
      </c>
      <c r="X14" s="86" t="s">
        <v>56</v>
      </c>
      <c r="Y14" s="86" t="s">
        <v>57</v>
      </c>
      <c r="Z14" s="86" t="s">
        <v>51</v>
      </c>
      <c r="AA14" s="86" t="s">
        <v>52</v>
      </c>
      <c r="AB14" s="86" t="s">
        <v>53</v>
      </c>
      <c r="AC14" s="86" t="s">
        <v>54</v>
      </c>
      <c r="AD14" s="85" t="s">
        <v>94</v>
      </c>
      <c r="AE14" s="86" t="s">
        <v>55</v>
      </c>
      <c r="AF14" s="86" t="s">
        <v>56</v>
      </c>
      <c r="AG14" s="86" t="s">
        <v>57</v>
      </c>
      <c r="AH14" s="86" t="s">
        <v>51</v>
      </c>
      <c r="AI14" s="86" t="s">
        <v>52</v>
      </c>
      <c r="AJ14" s="86" t="s">
        <v>53</v>
      </c>
      <c r="AK14" s="86" t="s">
        <v>54</v>
      </c>
    </row>
    <row r="15" spans="1:37" ht="15" customHeight="1" x14ac:dyDescent="0.2">
      <c r="A15" s="52">
        <f t="shared" ref="A15:A45" si="1">WEEKDAY(B15)</f>
        <v>4</v>
      </c>
      <c r="B15" s="105">
        <f t="shared" ref="B15:B45" si="2">DATE($F$1,$G$1,ROW()-14)</f>
        <v>43831</v>
      </c>
      <c r="C15" s="101"/>
      <c r="D15" s="102"/>
      <c r="E15" s="102"/>
      <c r="F15" s="102"/>
      <c r="G15" s="102"/>
      <c r="H15" s="102"/>
      <c r="I15" s="102"/>
      <c r="J15" s="36">
        <f t="shared" ref="J15:J45" si="3">IF(S15&lt;5,VLOOKUP(A15,$M$3:$P$9,3,FALSE),(E15-D15)+(G15-F15)+(I15-H15))</f>
        <v>0</v>
      </c>
      <c r="K15" s="37"/>
      <c r="L15" s="37"/>
      <c r="M15" s="37"/>
      <c r="N15" s="37"/>
      <c r="O15" s="37"/>
      <c r="P15" s="37"/>
      <c r="Q15" s="36">
        <f>IF(S15&lt;5,VLOOKUP(A15,$M$3:$P$9,4,FALSE),(L15-K15)+(N15-M15)+(P15-O15))</f>
        <v>0</v>
      </c>
      <c r="R15" s="38">
        <f>J15+Q15</f>
        <v>0</v>
      </c>
      <c r="S15" s="63">
        <f>IF(C15="",5,VLOOKUP(C15,Nachschlagen!$A$3:$D$8,2,FALSE))</f>
        <v>5</v>
      </c>
      <c r="T15" s="1"/>
      <c r="V15" s="87">
        <f>IF(C15="",1,VLOOKUP(C15,Nachschlagen!$A$3:$D$8,3,FALSE))</f>
        <v>1</v>
      </c>
      <c r="W15" s="87">
        <f>IF(AND($A15=2,$V15=1),1,0)</f>
        <v>0</v>
      </c>
      <c r="X15" s="87">
        <f>IF(AND($A15=3,$V15=1),1,0)</f>
        <v>0</v>
      </c>
      <c r="Y15" s="87">
        <f>IF(AND($A15=4,$V15=1),1,0)</f>
        <v>1</v>
      </c>
      <c r="Z15" s="87">
        <f>IF(AND($A15=5,$V15=1),1,0)</f>
        <v>0</v>
      </c>
      <c r="AA15" s="87">
        <f>IF(AND($A15=6,$V15=1),1,0)</f>
        <v>0</v>
      </c>
      <c r="AB15" s="87">
        <f>IF(AND($A15=7,$V15=1),1,0)</f>
        <v>0</v>
      </c>
      <c r="AC15" s="87">
        <f>IF(AND($A15=1,$V15=1),1,0)</f>
        <v>0</v>
      </c>
      <c r="AD15" s="87">
        <f>IF(C15="",1,VLOOKUP(C15,Nachschlagen!$A$3:$D$8,4,FALSE))</f>
        <v>1</v>
      </c>
      <c r="AE15" s="87">
        <f>IF(AND($A15=2,$AD15=1),1,0)</f>
        <v>0</v>
      </c>
      <c r="AF15" s="87">
        <f>IF(AND($A15=3,$AD15=1),1,0)</f>
        <v>0</v>
      </c>
      <c r="AG15" s="87">
        <f>IF(AND($A15=4,$AD15=1),1,0)</f>
        <v>1</v>
      </c>
      <c r="AH15" s="87">
        <f>IF(AND($A15=5,$AD15=1),1,0)</f>
        <v>0</v>
      </c>
      <c r="AI15" s="87">
        <f>IF(AND($A15=6,$AD15=1),1,0)</f>
        <v>0</v>
      </c>
      <c r="AJ15" s="87">
        <f>IF(AND($A15=7,$AD15=1),1,0)</f>
        <v>0</v>
      </c>
      <c r="AK15" s="87">
        <f>IF(AND($A15=1,$AD15=1),1,0)</f>
        <v>0</v>
      </c>
    </row>
    <row r="16" spans="1:37" x14ac:dyDescent="0.2">
      <c r="A16" s="52">
        <f t="shared" si="1"/>
        <v>5</v>
      </c>
      <c r="B16" s="105">
        <f t="shared" si="2"/>
        <v>43832</v>
      </c>
      <c r="C16" s="101"/>
      <c r="D16" s="102"/>
      <c r="E16" s="102"/>
      <c r="F16" s="102"/>
      <c r="G16" s="102"/>
      <c r="H16" s="102"/>
      <c r="I16" s="102"/>
      <c r="J16" s="36">
        <f t="shared" si="3"/>
        <v>0</v>
      </c>
      <c r="K16" s="37"/>
      <c r="L16" s="37"/>
      <c r="M16" s="37"/>
      <c r="N16" s="37"/>
      <c r="O16" s="37"/>
      <c r="P16" s="37"/>
      <c r="Q16" s="36">
        <f t="shared" ref="Q16:Q45" si="4">IF(S16&lt;5,VLOOKUP(A16,$M$3:$P$9,4,FALSE),(L16-K16)+(N16-M16)+(P16-O16))</f>
        <v>0</v>
      </c>
      <c r="R16" s="38">
        <f t="shared" ref="R16:R45" si="5">J16+Q16</f>
        <v>0</v>
      </c>
      <c r="S16" s="63">
        <f>IF(C16="",5,VLOOKUP(C16,Nachschlagen!$A$3:$D$8,2,FALSE))</f>
        <v>5</v>
      </c>
      <c r="T16" s="1"/>
      <c r="V16" s="87">
        <f>IF(C16="",1,VLOOKUP(C16,Nachschlagen!$A$3:$D$8,3,FALSE))</f>
        <v>1</v>
      </c>
      <c r="W16" s="87">
        <f t="shared" ref="W16:W45" si="6">IF(AND($A16=2,$V16=1),1,0)</f>
        <v>0</v>
      </c>
      <c r="X16" s="87">
        <f t="shared" ref="X16:X45" si="7">IF(AND($A16=3,$V16=1),1,0)</f>
        <v>0</v>
      </c>
      <c r="Y16" s="87">
        <f t="shared" ref="Y16:Y45" si="8">IF(AND($A16=4,$V16=1),1,0)</f>
        <v>0</v>
      </c>
      <c r="Z16" s="87">
        <f t="shared" ref="Z16:Z45" si="9">IF(AND($A16=5,$V16=1),1,0)</f>
        <v>1</v>
      </c>
      <c r="AA16" s="87">
        <f t="shared" ref="AA16:AA45" si="10">IF(AND($A16=6,$V16=1),1,0)</f>
        <v>0</v>
      </c>
      <c r="AB16" s="87">
        <f t="shared" ref="AB16:AB45" si="11">IF(AND($A16=7,$V16=1),1,0)</f>
        <v>0</v>
      </c>
      <c r="AC16" s="87">
        <f t="shared" ref="AC16:AC45" si="12">IF(AND($A16=1,$V16=1),1,0)</f>
        <v>0</v>
      </c>
      <c r="AD16" s="87">
        <f>IF(C16="",1,VLOOKUP(C16,Nachschlagen!$A$3:$D$8,4,FALSE))</f>
        <v>1</v>
      </c>
      <c r="AE16" s="87">
        <f t="shared" ref="AE16:AE45" si="13">IF(AND($A16=2,$AD16=1),1,0)</f>
        <v>0</v>
      </c>
      <c r="AF16" s="87">
        <f t="shared" ref="AF16:AF45" si="14">IF(AND($A16=3,$AD16=1),1,0)</f>
        <v>0</v>
      </c>
      <c r="AG16" s="87">
        <f t="shared" ref="AG16:AG45" si="15">IF(AND($A16=4,$AD16=1),1,0)</f>
        <v>0</v>
      </c>
      <c r="AH16" s="87">
        <f t="shared" ref="AH16:AH45" si="16">IF(AND($A16=5,$AD16=1),1,0)</f>
        <v>1</v>
      </c>
      <c r="AI16" s="87">
        <f t="shared" ref="AI16:AI45" si="17">IF(AND($A16=6,$AD16=1),1,0)</f>
        <v>0</v>
      </c>
      <c r="AJ16" s="87">
        <f t="shared" ref="AJ16:AJ45" si="18">IF(AND($A16=7,$AD16=1),1,0)</f>
        <v>0</v>
      </c>
      <c r="AK16" s="87">
        <f t="shared" ref="AK16:AK45" si="19">IF(AND($A16=1,$AD16=1),1,0)</f>
        <v>0</v>
      </c>
    </row>
    <row r="17" spans="1:37" x14ac:dyDescent="0.2">
      <c r="A17" s="52">
        <f t="shared" si="1"/>
        <v>6</v>
      </c>
      <c r="B17" s="105">
        <f t="shared" si="2"/>
        <v>43833</v>
      </c>
      <c r="C17" s="101"/>
      <c r="D17" s="102"/>
      <c r="E17" s="102"/>
      <c r="F17" s="102"/>
      <c r="G17" s="102"/>
      <c r="H17" s="102"/>
      <c r="I17" s="102"/>
      <c r="J17" s="36">
        <f t="shared" si="3"/>
        <v>0</v>
      </c>
      <c r="K17" s="37"/>
      <c r="L17" s="37"/>
      <c r="M17" s="37"/>
      <c r="N17" s="37"/>
      <c r="O17" s="37"/>
      <c r="P17" s="37"/>
      <c r="Q17" s="36">
        <f t="shared" si="4"/>
        <v>0</v>
      </c>
      <c r="R17" s="38">
        <f t="shared" si="5"/>
        <v>0</v>
      </c>
      <c r="S17" s="63">
        <f>IF(C17="",5,VLOOKUP(C17,Nachschlagen!$A$3:$D$8,2,FALSE))</f>
        <v>5</v>
      </c>
      <c r="T17" s="1"/>
      <c r="V17" s="87">
        <f>IF(C17="",1,VLOOKUP(C17,Nachschlagen!$A$3:$D$8,3,FALSE))</f>
        <v>1</v>
      </c>
      <c r="W17" s="87">
        <f t="shared" si="6"/>
        <v>0</v>
      </c>
      <c r="X17" s="87">
        <f t="shared" si="7"/>
        <v>0</v>
      </c>
      <c r="Y17" s="87">
        <f t="shared" si="8"/>
        <v>0</v>
      </c>
      <c r="Z17" s="87">
        <f t="shared" si="9"/>
        <v>0</v>
      </c>
      <c r="AA17" s="87">
        <f t="shared" si="10"/>
        <v>1</v>
      </c>
      <c r="AB17" s="87">
        <f t="shared" si="11"/>
        <v>0</v>
      </c>
      <c r="AC17" s="87">
        <f t="shared" si="12"/>
        <v>0</v>
      </c>
      <c r="AD17" s="87">
        <f>IF(C17="",1,VLOOKUP(C17,Nachschlagen!$A$3:$D$8,4,FALSE))</f>
        <v>1</v>
      </c>
      <c r="AE17" s="87">
        <f t="shared" si="13"/>
        <v>0</v>
      </c>
      <c r="AF17" s="87">
        <f t="shared" si="14"/>
        <v>0</v>
      </c>
      <c r="AG17" s="87">
        <f t="shared" si="15"/>
        <v>0</v>
      </c>
      <c r="AH17" s="87">
        <f t="shared" si="16"/>
        <v>0</v>
      </c>
      <c r="AI17" s="87">
        <f t="shared" si="17"/>
        <v>1</v>
      </c>
      <c r="AJ17" s="87">
        <f t="shared" si="18"/>
        <v>0</v>
      </c>
      <c r="AK17" s="87">
        <f t="shared" si="19"/>
        <v>0</v>
      </c>
    </row>
    <row r="18" spans="1:37" x14ac:dyDescent="0.2">
      <c r="A18" s="52">
        <f t="shared" si="1"/>
        <v>7</v>
      </c>
      <c r="B18" s="105">
        <f t="shared" si="2"/>
        <v>43834</v>
      </c>
      <c r="C18" s="101"/>
      <c r="D18" s="102"/>
      <c r="E18" s="102"/>
      <c r="F18" s="102"/>
      <c r="G18" s="102"/>
      <c r="H18" s="102"/>
      <c r="I18" s="102"/>
      <c r="J18" s="36">
        <f t="shared" si="3"/>
        <v>0</v>
      </c>
      <c r="K18" s="37"/>
      <c r="L18" s="37"/>
      <c r="M18" s="37"/>
      <c r="N18" s="37"/>
      <c r="O18" s="37"/>
      <c r="P18" s="37"/>
      <c r="Q18" s="36">
        <f t="shared" si="4"/>
        <v>0</v>
      </c>
      <c r="R18" s="38">
        <f t="shared" si="5"/>
        <v>0</v>
      </c>
      <c r="S18" s="63">
        <f>IF(C18="",5,VLOOKUP(C18,Nachschlagen!$A$3:$D$8,2,FALSE))</f>
        <v>5</v>
      </c>
      <c r="T18" s="1"/>
      <c r="V18" s="87">
        <f>IF(C18="",1,VLOOKUP(C18,Nachschlagen!$A$3:$D$8,3,FALSE))</f>
        <v>1</v>
      </c>
      <c r="W18" s="87">
        <f t="shared" si="6"/>
        <v>0</v>
      </c>
      <c r="X18" s="87">
        <f t="shared" si="7"/>
        <v>0</v>
      </c>
      <c r="Y18" s="87">
        <f t="shared" si="8"/>
        <v>0</v>
      </c>
      <c r="Z18" s="87">
        <f t="shared" si="9"/>
        <v>0</v>
      </c>
      <c r="AA18" s="87">
        <f t="shared" si="10"/>
        <v>0</v>
      </c>
      <c r="AB18" s="87">
        <f t="shared" si="11"/>
        <v>1</v>
      </c>
      <c r="AC18" s="87">
        <f t="shared" si="12"/>
        <v>0</v>
      </c>
      <c r="AD18" s="87">
        <f>IF(C18="",1,VLOOKUP(C18,Nachschlagen!$A$3:$D$8,4,FALSE))</f>
        <v>1</v>
      </c>
      <c r="AE18" s="87">
        <f t="shared" si="13"/>
        <v>0</v>
      </c>
      <c r="AF18" s="87">
        <f t="shared" si="14"/>
        <v>0</v>
      </c>
      <c r="AG18" s="87">
        <f t="shared" si="15"/>
        <v>0</v>
      </c>
      <c r="AH18" s="87">
        <f t="shared" si="16"/>
        <v>0</v>
      </c>
      <c r="AI18" s="87">
        <f t="shared" si="17"/>
        <v>0</v>
      </c>
      <c r="AJ18" s="87">
        <f t="shared" si="18"/>
        <v>1</v>
      </c>
      <c r="AK18" s="87">
        <f t="shared" si="19"/>
        <v>0</v>
      </c>
    </row>
    <row r="19" spans="1:37" x14ac:dyDescent="0.2">
      <c r="A19" s="52">
        <f t="shared" si="1"/>
        <v>1</v>
      </c>
      <c r="B19" s="105">
        <f t="shared" si="2"/>
        <v>43835</v>
      </c>
      <c r="C19" s="101"/>
      <c r="D19" s="102"/>
      <c r="E19" s="102"/>
      <c r="F19" s="102"/>
      <c r="G19" s="102"/>
      <c r="H19" s="102"/>
      <c r="I19" s="102"/>
      <c r="J19" s="36">
        <f>IF(S19&lt;5,VLOOKUP(A19,$M$3:$P$9,3,FALSE),(E19-D19)+(G19-F19)+(I19-H19))</f>
        <v>0</v>
      </c>
      <c r="K19" s="37"/>
      <c r="L19" s="37"/>
      <c r="M19" s="37"/>
      <c r="N19" s="37"/>
      <c r="O19" s="37"/>
      <c r="P19" s="37"/>
      <c r="Q19" s="36">
        <f t="shared" si="4"/>
        <v>0</v>
      </c>
      <c r="R19" s="38">
        <f t="shared" si="5"/>
        <v>0</v>
      </c>
      <c r="S19" s="63">
        <f>IF(C19="",5,VLOOKUP(C19,Nachschlagen!$A$3:$D$8,2,FALSE))</f>
        <v>5</v>
      </c>
      <c r="T19" s="1"/>
      <c r="V19" s="87">
        <f>IF(C19="",1,VLOOKUP(C19,Nachschlagen!$A$3:$D$8,3,FALSE))</f>
        <v>1</v>
      </c>
      <c r="W19" s="87">
        <f t="shared" si="6"/>
        <v>0</v>
      </c>
      <c r="X19" s="87">
        <f t="shared" si="7"/>
        <v>0</v>
      </c>
      <c r="Y19" s="87">
        <f t="shared" si="8"/>
        <v>0</v>
      </c>
      <c r="Z19" s="87">
        <f t="shared" si="9"/>
        <v>0</v>
      </c>
      <c r="AA19" s="87">
        <f t="shared" si="10"/>
        <v>0</v>
      </c>
      <c r="AB19" s="87">
        <f t="shared" si="11"/>
        <v>0</v>
      </c>
      <c r="AC19" s="87">
        <f t="shared" si="12"/>
        <v>1</v>
      </c>
      <c r="AD19" s="87">
        <f>IF(C19="",1,VLOOKUP(C19,Nachschlagen!$A$3:$D$8,4,FALSE))</f>
        <v>1</v>
      </c>
      <c r="AE19" s="87">
        <f t="shared" si="13"/>
        <v>0</v>
      </c>
      <c r="AF19" s="87">
        <f t="shared" si="14"/>
        <v>0</v>
      </c>
      <c r="AG19" s="87">
        <f t="shared" si="15"/>
        <v>0</v>
      </c>
      <c r="AH19" s="87">
        <f t="shared" si="16"/>
        <v>0</v>
      </c>
      <c r="AI19" s="87">
        <f t="shared" si="17"/>
        <v>0</v>
      </c>
      <c r="AJ19" s="87">
        <f t="shared" si="18"/>
        <v>0</v>
      </c>
      <c r="AK19" s="87">
        <f t="shared" si="19"/>
        <v>1</v>
      </c>
    </row>
    <row r="20" spans="1:37" x14ac:dyDescent="0.2">
      <c r="A20" s="52">
        <f t="shared" si="1"/>
        <v>2</v>
      </c>
      <c r="B20" s="105">
        <f t="shared" si="2"/>
        <v>43836</v>
      </c>
      <c r="C20" s="101"/>
      <c r="D20" s="102"/>
      <c r="E20" s="102"/>
      <c r="F20" s="102"/>
      <c r="G20" s="102"/>
      <c r="H20" s="102"/>
      <c r="I20" s="102"/>
      <c r="J20" s="36">
        <f t="shared" si="3"/>
        <v>0</v>
      </c>
      <c r="K20" s="37"/>
      <c r="L20" s="37"/>
      <c r="M20" s="37"/>
      <c r="N20" s="37"/>
      <c r="O20" s="37"/>
      <c r="P20" s="37"/>
      <c r="Q20" s="36">
        <f t="shared" si="4"/>
        <v>0</v>
      </c>
      <c r="R20" s="38">
        <f t="shared" si="5"/>
        <v>0</v>
      </c>
      <c r="S20" s="63">
        <f>IF(C20="",5,VLOOKUP(C20,Nachschlagen!$A$3:$D$8,2,FALSE))</f>
        <v>5</v>
      </c>
      <c r="T20" s="1"/>
      <c r="V20" s="87">
        <f>IF(C20="",1,VLOOKUP(C20,Nachschlagen!$A$3:$D$8,3,FALSE))</f>
        <v>1</v>
      </c>
      <c r="W20" s="87">
        <f t="shared" si="6"/>
        <v>1</v>
      </c>
      <c r="X20" s="87">
        <f t="shared" si="7"/>
        <v>0</v>
      </c>
      <c r="Y20" s="87">
        <f t="shared" si="8"/>
        <v>0</v>
      </c>
      <c r="Z20" s="87">
        <f t="shared" si="9"/>
        <v>0</v>
      </c>
      <c r="AA20" s="87">
        <f t="shared" si="10"/>
        <v>0</v>
      </c>
      <c r="AB20" s="87">
        <f t="shared" si="11"/>
        <v>0</v>
      </c>
      <c r="AC20" s="87">
        <f t="shared" si="12"/>
        <v>0</v>
      </c>
      <c r="AD20" s="87">
        <f>IF(C20="",1,VLOOKUP(C20,Nachschlagen!$A$3:$D$8,4,FALSE))</f>
        <v>1</v>
      </c>
      <c r="AE20" s="87">
        <f t="shared" si="13"/>
        <v>1</v>
      </c>
      <c r="AF20" s="87">
        <f t="shared" si="14"/>
        <v>0</v>
      </c>
      <c r="AG20" s="87">
        <f t="shared" si="15"/>
        <v>0</v>
      </c>
      <c r="AH20" s="87">
        <f t="shared" si="16"/>
        <v>0</v>
      </c>
      <c r="AI20" s="87">
        <f t="shared" si="17"/>
        <v>0</v>
      </c>
      <c r="AJ20" s="87">
        <f t="shared" si="18"/>
        <v>0</v>
      </c>
      <c r="AK20" s="87">
        <f t="shared" si="19"/>
        <v>0</v>
      </c>
    </row>
    <row r="21" spans="1:37" x14ac:dyDescent="0.2">
      <c r="A21" s="52">
        <f t="shared" si="1"/>
        <v>3</v>
      </c>
      <c r="B21" s="105">
        <f t="shared" si="2"/>
        <v>43837</v>
      </c>
      <c r="C21" s="101"/>
      <c r="D21" s="102"/>
      <c r="E21" s="102"/>
      <c r="F21" s="102"/>
      <c r="G21" s="102"/>
      <c r="H21" s="102"/>
      <c r="I21" s="102"/>
      <c r="J21" s="36">
        <f t="shared" si="3"/>
        <v>0</v>
      </c>
      <c r="K21" s="37"/>
      <c r="L21" s="37"/>
      <c r="M21" s="37"/>
      <c r="N21" s="37"/>
      <c r="O21" s="37"/>
      <c r="P21" s="37"/>
      <c r="Q21" s="36">
        <f t="shared" si="4"/>
        <v>0</v>
      </c>
      <c r="R21" s="38">
        <f t="shared" si="5"/>
        <v>0</v>
      </c>
      <c r="S21" s="63">
        <f>IF(C21="",5,VLOOKUP(C21,Nachschlagen!$A$3:$D$8,2,FALSE))</f>
        <v>5</v>
      </c>
      <c r="T21" s="1"/>
      <c r="V21" s="87">
        <f>IF(C21="",1,VLOOKUP(C21,Nachschlagen!$A$3:$D$8,3,FALSE))</f>
        <v>1</v>
      </c>
      <c r="W21" s="87">
        <f t="shared" si="6"/>
        <v>0</v>
      </c>
      <c r="X21" s="87">
        <f t="shared" si="7"/>
        <v>1</v>
      </c>
      <c r="Y21" s="87">
        <f t="shared" si="8"/>
        <v>0</v>
      </c>
      <c r="Z21" s="87">
        <f t="shared" si="9"/>
        <v>0</v>
      </c>
      <c r="AA21" s="87">
        <f t="shared" si="10"/>
        <v>0</v>
      </c>
      <c r="AB21" s="87">
        <f t="shared" si="11"/>
        <v>0</v>
      </c>
      <c r="AC21" s="87">
        <f t="shared" si="12"/>
        <v>0</v>
      </c>
      <c r="AD21" s="87">
        <f>IF(C21="",1,VLOOKUP(C21,Nachschlagen!$A$3:$D$8,4,FALSE))</f>
        <v>1</v>
      </c>
      <c r="AE21" s="87">
        <f t="shared" si="13"/>
        <v>0</v>
      </c>
      <c r="AF21" s="87">
        <f t="shared" si="14"/>
        <v>1</v>
      </c>
      <c r="AG21" s="87">
        <f t="shared" si="15"/>
        <v>0</v>
      </c>
      <c r="AH21" s="87">
        <f t="shared" si="16"/>
        <v>0</v>
      </c>
      <c r="AI21" s="87">
        <f t="shared" si="17"/>
        <v>0</v>
      </c>
      <c r="AJ21" s="87">
        <f t="shared" si="18"/>
        <v>0</v>
      </c>
      <c r="AK21" s="87">
        <f t="shared" si="19"/>
        <v>0</v>
      </c>
    </row>
    <row r="22" spans="1:37" x14ac:dyDescent="0.2">
      <c r="A22" s="52">
        <f t="shared" si="1"/>
        <v>4</v>
      </c>
      <c r="B22" s="105">
        <f t="shared" si="2"/>
        <v>43838</v>
      </c>
      <c r="C22" s="101"/>
      <c r="D22" s="102"/>
      <c r="E22" s="102"/>
      <c r="F22" s="102"/>
      <c r="G22" s="102"/>
      <c r="H22" s="102"/>
      <c r="I22" s="102"/>
      <c r="J22" s="36">
        <f t="shared" si="3"/>
        <v>0</v>
      </c>
      <c r="K22" s="37"/>
      <c r="L22" s="37"/>
      <c r="M22" s="37"/>
      <c r="N22" s="37"/>
      <c r="O22" s="37"/>
      <c r="P22" s="37"/>
      <c r="Q22" s="36">
        <f t="shared" si="4"/>
        <v>0</v>
      </c>
      <c r="R22" s="38">
        <f t="shared" si="5"/>
        <v>0</v>
      </c>
      <c r="S22" s="63">
        <f>IF(C22="",5,VLOOKUP(C22,Nachschlagen!$A$3:$D$8,2,FALSE))</f>
        <v>5</v>
      </c>
      <c r="T22" s="1"/>
      <c r="V22" s="87">
        <f>IF(C22="",1,VLOOKUP(C22,Nachschlagen!$A$3:$D$8,3,FALSE))</f>
        <v>1</v>
      </c>
      <c r="W22" s="87">
        <f t="shared" si="6"/>
        <v>0</v>
      </c>
      <c r="X22" s="87">
        <f t="shared" si="7"/>
        <v>0</v>
      </c>
      <c r="Y22" s="87">
        <f t="shared" si="8"/>
        <v>1</v>
      </c>
      <c r="Z22" s="87">
        <f t="shared" si="9"/>
        <v>0</v>
      </c>
      <c r="AA22" s="87">
        <f t="shared" si="10"/>
        <v>0</v>
      </c>
      <c r="AB22" s="87">
        <f t="shared" si="11"/>
        <v>0</v>
      </c>
      <c r="AC22" s="87">
        <f t="shared" si="12"/>
        <v>0</v>
      </c>
      <c r="AD22" s="87">
        <f>IF(C22="",1,VLOOKUP(C22,Nachschlagen!$A$3:$D$8,4,FALSE))</f>
        <v>1</v>
      </c>
      <c r="AE22" s="87">
        <f t="shared" si="13"/>
        <v>0</v>
      </c>
      <c r="AF22" s="87">
        <f t="shared" si="14"/>
        <v>0</v>
      </c>
      <c r="AG22" s="87">
        <f t="shared" si="15"/>
        <v>1</v>
      </c>
      <c r="AH22" s="87">
        <f t="shared" si="16"/>
        <v>0</v>
      </c>
      <c r="AI22" s="87">
        <f t="shared" si="17"/>
        <v>0</v>
      </c>
      <c r="AJ22" s="87">
        <f t="shared" si="18"/>
        <v>0</v>
      </c>
      <c r="AK22" s="87">
        <f t="shared" si="19"/>
        <v>0</v>
      </c>
    </row>
    <row r="23" spans="1:37" x14ac:dyDescent="0.2">
      <c r="A23" s="52">
        <f t="shared" si="1"/>
        <v>5</v>
      </c>
      <c r="B23" s="105">
        <f t="shared" si="2"/>
        <v>43839</v>
      </c>
      <c r="C23" s="101"/>
      <c r="D23" s="102"/>
      <c r="E23" s="102"/>
      <c r="F23" s="102"/>
      <c r="G23" s="102"/>
      <c r="H23" s="102"/>
      <c r="I23" s="102"/>
      <c r="J23" s="36">
        <f t="shared" si="3"/>
        <v>0</v>
      </c>
      <c r="K23" s="37"/>
      <c r="L23" s="37"/>
      <c r="M23" s="37"/>
      <c r="N23" s="37"/>
      <c r="O23" s="37"/>
      <c r="P23" s="37"/>
      <c r="Q23" s="36">
        <f t="shared" si="4"/>
        <v>0</v>
      </c>
      <c r="R23" s="38">
        <f t="shared" si="5"/>
        <v>0</v>
      </c>
      <c r="S23" s="63">
        <f>IF(C23="",5,VLOOKUP(C23,Nachschlagen!$A$3:$D$8,2,FALSE))</f>
        <v>5</v>
      </c>
      <c r="T23" s="1"/>
      <c r="V23" s="87">
        <f>IF(C23="",1,VLOOKUP(C23,Nachschlagen!$A$3:$D$8,3,FALSE))</f>
        <v>1</v>
      </c>
      <c r="W23" s="87">
        <f t="shared" si="6"/>
        <v>0</v>
      </c>
      <c r="X23" s="87">
        <f t="shared" si="7"/>
        <v>0</v>
      </c>
      <c r="Y23" s="87">
        <f t="shared" si="8"/>
        <v>0</v>
      </c>
      <c r="Z23" s="87">
        <f t="shared" si="9"/>
        <v>1</v>
      </c>
      <c r="AA23" s="87">
        <f t="shared" si="10"/>
        <v>0</v>
      </c>
      <c r="AB23" s="87">
        <f t="shared" si="11"/>
        <v>0</v>
      </c>
      <c r="AC23" s="87">
        <f t="shared" si="12"/>
        <v>0</v>
      </c>
      <c r="AD23" s="87">
        <f>IF(C23="",1,VLOOKUP(C23,Nachschlagen!$A$3:$D$8,4,FALSE))</f>
        <v>1</v>
      </c>
      <c r="AE23" s="87">
        <f t="shared" si="13"/>
        <v>0</v>
      </c>
      <c r="AF23" s="87">
        <f t="shared" si="14"/>
        <v>0</v>
      </c>
      <c r="AG23" s="87">
        <f t="shared" si="15"/>
        <v>0</v>
      </c>
      <c r="AH23" s="87">
        <f t="shared" si="16"/>
        <v>1</v>
      </c>
      <c r="AI23" s="87">
        <f t="shared" si="17"/>
        <v>0</v>
      </c>
      <c r="AJ23" s="87">
        <f t="shared" si="18"/>
        <v>0</v>
      </c>
      <c r="AK23" s="87">
        <f t="shared" si="19"/>
        <v>0</v>
      </c>
    </row>
    <row r="24" spans="1:37" x14ac:dyDescent="0.2">
      <c r="A24" s="52">
        <f t="shared" si="1"/>
        <v>6</v>
      </c>
      <c r="B24" s="105">
        <f t="shared" si="2"/>
        <v>43840</v>
      </c>
      <c r="C24" s="101"/>
      <c r="D24" s="102"/>
      <c r="E24" s="102"/>
      <c r="F24" s="102"/>
      <c r="G24" s="102"/>
      <c r="H24" s="102"/>
      <c r="I24" s="102"/>
      <c r="J24" s="36">
        <f t="shared" si="3"/>
        <v>0</v>
      </c>
      <c r="K24" s="37"/>
      <c r="L24" s="37"/>
      <c r="M24" s="37"/>
      <c r="N24" s="37"/>
      <c r="O24" s="37"/>
      <c r="P24" s="37"/>
      <c r="Q24" s="36">
        <f t="shared" si="4"/>
        <v>0</v>
      </c>
      <c r="R24" s="38">
        <f t="shared" si="5"/>
        <v>0</v>
      </c>
      <c r="S24" s="63">
        <f>IF(C24="",5,VLOOKUP(C24,Nachschlagen!$A$3:$D$8,2,FALSE))</f>
        <v>5</v>
      </c>
      <c r="T24" s="1"/>
      <c r="V24" s="87">
        <f>IF(C24="",1,VLOOKUP(C24,Nachschlagen!$A$3:$D$8,3,FALSE))</f>
        <v>1</v>
      </c>
      <c r="W24" s="87">
        <f t="shared" si="6"/>
        <v>0</v>
      </c>
      <c r="X24" s="87">
        <f t="shared" si="7"/>
        <v>0</v>
      </c>
      <c r="Y24" s="87">
        <f t="shared" si="8"/>
        <v>0</v>
      </c>
      <c r="Z24" s="87">
        <f t="shared" si="9"/>
        <v>0</v>
      </c>
      <c r="AA24" s="87">
        <f t="shared" si="10"/>
        <v>1</v>
      </c>
      <c r="AB24" s="87">
        <f t="shared" si="11"/>
        <v>0</v>
      </c>
      <c r="AC24" s="87">
        <f t="shared" si="12"/>
        <v>0</v>
      </c>
      <c r="AD24" s="87">
        <f>IF(C24="",1,VLOOKUP(C24,Nachschlagen!$A$3:$D$8,4,FALSE))</f>
        <v>1</v>
      </c>
      <c r="AE24" s="87">
        <f t="shared" si="13"/>
        <v>0</v>
      </c>
      <c r="AF24" s="87">
        <f t="shared" si="14"/>
        <v>0</v>
      </c>
      <c r="AG24" s="87">
        <f t="shared" si="15"/>
        <v>0</v>
      </c>
      <c r="AH24" s="87">
        <f t="shared" si="16"/>
        <v>0</v>
      </c>
      <c r="AI24" s="87">
        <f t="shared" si="17"/>
        <v>1</v>
      </c>
      <c r="AJ24" s="87">
        <f t="shared" si="18"/>
        <v>0</v>
      </c>
      <c r="AK24" s="87">
        <f t="shared" si="19"/>
        <v>0</v>
      </c>
    </row>
    <row r="25" spans="1:37" x14ac:dyDescent="0.2">
      <c r="A25" s="52">
        <f t="shared" si="1"/>
        <v>7</v>
      </c>
      <c r="B25" s="105">
        <f t="shared" si="2"/>
        <v>43841</v>
      </c>
      <c r="C25" s="101"/>
      <c r="D25" s="102"/>
      <c r="E25" s="102"/>
      <c r="F25" s="102"/>
      <c r="G25" s="102"/>
      <c r="H25" s="102"/>
      <c r="I25" s="102"/>
      <c r="J25" s="36">
        <f t="shared" si="3"/>
        <v>0</v>
      </c>
      <c r="K25" s="37"/>
      <c r="L25" s="37"/>
      <c r="M25" s="37"/>
      <c r="N25" s="37"/>
      <c r="O25" s="37"/>
      <c r="P25" s="37"/>
      <c r="Q25" s="36">
        <f t="shared" si="4"/>
        <v>0</v>
      </c>
      <c r="R25" s="38">
        <f t="shared" si="5"/>
        <v>0</v>
      </c>
      <c r="S25" s="63">
        <f>IF(C25="",5,VLOOKUP(C25,Nachschlagen!$A$3:$D$8,2,FALSE))</f>
        <v>5</v>
      </c>
      <c r="T25" s="1"/>
      <c r="V25" s="87">
        <f>IF(C25="",1,VLOOKUP(C25,Nachschlagen!$A$3:$D$8,3,FALSE))</f>
        <v>1</v>
      </c>
      <c r="W25" s="87">
        <f t="shared" si="6"/>
        <v>0</v>
      </c>
      <c r="X25" s="87">
        <f t="shared" si="7"/>
        <v>0</v>
      </c>
      <c r="Y25" s="87">
        <f t="shared" si="8"/>
        <v>0</v>
      </c>
      <c r="Z25" s="87">
        <f t="shared" si="9"/>
        <v>0</v>
      </c>
      <c r="AA25" s="87">
        <f t="shared" si="10"/>
        <v>0</v>
      </c>
      <c r="AB25" s="87">
        <f t="shared" si="11"/>
        <v>1</v>
      </c>
      <c r="AC25" s="87">
        <f t="shared" si="12"/>
        <v>0</v>
      </c>
      <c r="AD25" s="87">
        <f>IF(C25="",1,VLOOKUP(C25,Nachschlagen!$A$3:$D$8,4,FALSE))</f>
        <v>1</v>
      </c>
      <c r="AE25" s="87">
        <f t="shared" si="13"/>
        <v>0</v>
      </c>
      <c r="AF25" s="87">
        <f t="shared" si="14"/>
        <v>0</v>
      </c>
      <c r="AG25" s="87">
        <f t="shared" si="15"/>
        <v>0</v>
      </c>
      <c r="AH25" s="87">
        <f t="shared" si="16"/>
        <v>0</v>
      </c>
      <c r="AI25" s="87">
        <f t="shared" si="17"/>
        <v>0</v>
      </c>
      <c r="AJ25" s="87">
        <f t="shared" si="18"/>
        <v>1</v>
      </c>
      <c r="AK25" s="87">
        <f t="shared" si="19"/>
        <v>0</v>
      </c>
    </row>
    <row r="26" spans="1:37" x14ac:dyDescent="0.2">
      <c r="A26" s="52">
        <f t="shared" si="1"/>
        <v>1</v>
      </c>
      <c r="B26" s="105">
        <f t="shared" si="2"/>
        <v>43842</v>
      </c>
      <c r="C26" s="101"/>
      <c r="D26" s="102"/>
      <c r="E26" s="102"/>
      <c r="F26" s="102"/>
      <c r="G26" s="102"/>
      <c r="H26" s="102"/>
      <c r="I26" s="102"/>
      <c r="J26" s="36">
        <f t="shared" si="3"/>
        <v>0</v>
      </c>
      <c r="K26" s="37"/>
      <c r="L26" s="37"/>
      <c r="M26" s="37"/>
      <c r="N26" s="37"/>
      <c r="O26" s="37"/>
      <c r="P26" s="37"/>
      <c r="Q26" s="36">
        <f t="shared" si="4"/>
        <v>0</v>
      </c>
      <c r="R26" s="38">
        <f t="shared" si="5"/>
        <v>0</v>
      </c>
      <c r="S26" s="63">
        <f>IF(C26="",5,VLOOKUP(C26,Nachschlagen!$A$3:$D$8,2,FALSE))</f>
        <v>5</v>
      </c>
      <c r="T26" s="1"/>
      <c r="V26" s="87">
        <f>IF(C26="",1,VLOOKUP(C26,Nachschlagen!$A$3:$D$8,3,FALSE))</f>
        <v>1</v>
      </c>
      <c r="W26" s="87">
        <f t="shared" si="6"/>
        <v>0</v>
      </c>
      <c r="X26" s="87">
        <f t="shared" si="7"/>
        <v>0</v>
      </c>
      <c r="Y26" s="87">
        <f t="shared" si="8"/>
        <v>0</v>
      </c>
      <c r="Z26" s="87">
        <f t="shared" si="9"/>
        <v>0</v>
      </c>
      <c r="AA26" s="87">
        <f t="shared" si="10"/>
        <v>0</v>
      </c>
      <c r="AB26" s="87">
        <f t="shared" si="11"/>
        <v>0</v>
      </c>
      <c r="AC26" s="87">
        <f t="shared" si="12"/>
        <v>1</v>
      </c>
      <c r="AD26" s="87">
        <f>IF(C26="",1,VLOOKUP(C26,Nachschlagen!$A$3:$D$8,4,FALSE))</f>
        <v>1</v>
      </c>
      <c r="AE26" s="87">
        <f t="shared" si="13"/>
        <v>0</v>
      </c>
      <c r="AF26" s="87">
        <f t="shared" si="14"/>
        <v>0</v>
      </c>
      <c r="AG26" s="87">
        <f t="shared" si="15"/>
        <v>0</v>
      </c>
      <c r="AH26" s="87">
        <f t="shared" si="16"/>
        <v>0</v>
      </c>
      <c r="AI26" s="87">
        <f t="shared" si="17"/>
        <v>0</v>
      </c>
      <c r="AJ26" s="87">
        <f t="shared" si="18"/>
        <v>0</v>
      </c>
      <c r="AK26" s="87">
        <f t="shared" si="19"/>
        <v>1</v>
      </c>
    </row>
    <row r="27" spans="1:37" x14ac:dyDescent="0.2">
      <c r="A27" s="52">
        <f t="shared" si="1"/>
        <v>2</v>
      </c>
      <c r="B27" s="105">
        <f t="shared" si="2"/>
        <v>43843</v>
      </c>
      <c r="C27" s="101"/>
      <c r="D27" s="102"/>
      <c r="E27" s="102"/>
      <c r="F27" s="102"/>
      <c r="G27" s="102"/>
      <c r="H27" s="102"/>
      <c r="I27" s="102"/>
      <c r="J27" s="36">
        <f t="shared" si="3"/>
        <v>0</v>
      </c>
      <c r="K27" s="37"/>
      <c r="L27" s="37"/>
      <c r="M27" s="37"/>
      <c r="N27" s="37"/>
      <c r="O27" s="37"/>
      <c r="P27" s="37"/>
      <c r="Q27" s="36">
        <f t="shared" si="4"/>
        <v>0</v>
      </c>
      <c r="R27" s="38">
        <f t="shared" si="5"/>
        <v>0</v>
      </c>
      <c r="S27" s="63">
        <f>IF(C27="",5,VLOOKUP(C27,Nachschlagen!$A$3:$D$8,2,FALSE))</f>
        <v>5</v>
      </c>
      <c r="T27" s="1"/>
      <c r="V27" s="87">
        <f>IF(C27="",1,VLOOKUP(C27,Nachschlagen!$A$3:$D$8,3,FALSE))</f>
        <v>1</v>
      </c>
      <c r="W27" s="87">
        <f t="shared" si="6"/>
        <v>1</v>
      </c>
      <c r="X27" s="87">
        <f t="shared" si="7"/>
        <v>0</v>
      </c>
      <c r="Y27" s="87">
        <f t="shared" si="8"/>
        <v>0</v>
      </c>
      <c r="Z27" s="87">
        <f t="shared" si="9"/>
        <v>0</v>
      </c>
      <c r="AA27" s="87">
        <f t="shared" si="10"/>
        <v>0</v>
      </c>
      <c r="AB27" s="87">
        <f t="shared" si="11"/>
        <v>0</v>
      </c>
      <c r="AC27" s="87">
        <f t="shared" si="12"/>
        <v>0</v>
      </c>
      <c r="AD27" s="87">
        <f>IF(C27="",1,VLOOKUP(C27,Nachschlagen!$A$3:$D$8,4,FALSE))</f>
        <v>1</v>
      </c>
      <c r="AE27" s="87">
        <f t="shared" si="13"/>
        <v>1</v>
      </c>
      <c r="AF27" s="87">
        <f t="shared" si="14"/>
        <v>0</v>
      </c>
      <c r="AG27" s="87">
        <f t="shared" si="15"/>
        <v>0</v>
      </c>
      <c r="AH27" s="87">
        <f t="shared" si="16"/>
        <v>0</v>
      </c>
      <c r="AI27" s="87">
        <f t="shared" si="17"/>
        <v>0</v>
      </c>
      <c r="AJ27" s="87">
        <f t="shared" si="18"/>
        <v>0</v>
      </c>
      <c r="AK27" s="87">
        <f t="shared" si="19"/>
        <v>0</v>
      </c>
    </row>
    <row r="28" spans="1:37" x14ac:dyDescent="0.2">
      <c r="A28" s="52">
        <f t="shared" si="1"/>
        <v>3</v>
      </c>
      <c r="B28" s="105">
        <f t="shared" si="2"/>
        <v>43844</v>
      </c>
      <c r="C28" s="101"/>
      <c r="D28" s="102"/>
      <c r="E28" s="102"/>
      <c r="F28" s="102"/>
      <c r="G28" s="102"/>
      <c r="H28" s="102"/>
      <c r="I28" s="102"/>
      <c r="J28" s="36">
        <f t="shared" si="3"/>
        <v>0</v>
      </c>
      <c r="K28" s="37"/>
      <c r="L28" s="37"/>
      <c r="M28" s="37"/>
      <c r="N28" s="37"/>
      <c r="O28" s="37"/>
      <c r="P28" s="37"/>
      <c r="Q28" s="36">
        <f t="shared" si="4"/>
        <v>0</v>
      </c>
      <c r="R28" s="38">
        <f t="shared" si="5"/>
        <v>0</v>
      </c>
      <c r="S28" s="63">
        <f>IF(C28="",5,VLOOKUP(C28,Nachschlagen!$A$3:$D$8,2,FALSE))</f>
        <v>5</v>
      </c>
      <c r="T28" s="1"/>
      <c r="U28" s="13"/>
      <c r="V28" s="87">
        <f>IF(C28="",1,VLOOKUP(C28,Nachschlagen!$A$3:$D$8,3,FALSE))</f>
        <v>1</v>
      </c>
      <c r="W28" s="87">
        <f t="shared" si="6"/>
        <v>0</v>
      </c>
      <c r="X28" s="87">
        <f t="shared" si="7"/>
        <v>1</v>
      </c>
      <c r="Y28" s="87">
        <f t="shared" si="8"/>
        <v>0</v>
      </c>
      <c r="Z28" s="87">
        <f t="shared" si="9"/>
        <v>0</v>
      </c>
      <c r="AA28" s="87">
        <f t="shared" si="10"/>
        <v>0</v>
      </c>
      <c r="AB28" s="87">
        <f t="shared" si="11"/>
        <v>0</v>
      </c>
      <c r="AC28" s="87">
        <f t="shared" si="12"/>
        <v>0</v>
      </c>
      <c r="AD28" s="87">
        <f>IF(C28="",1,VLOOKUP(C28,Nachschlagen!$A$3:$D$8,4,FALSE))</f>
        <v>1</v>
      </c>
      <c r="AE28" s="87">
        <f t="shared" si="13"/>
        <v>0</v>
      </c>
      <c r="AF28" s="87">
        <f t="shared" si="14"/>
        <v>1</v>
      </c>
      <c r="AG28" s="87">
        <f t="shared" si="15"/>
        <v>0</v>
      </c>
      <c r="AH28" s="87">
        <f t="shared" si="16"/>
        <v>0</v>
      </c>
      <c r="AI28" s="87">
        <f t="shared" si="17"/>
        <v>0</v>
      </c>
      <c r="AJ28" s="87">
        <f t="shared" si="18"/>
        <v>0</v>
      </c>
      <c r="AK28" s="87">
        <f t="shared" si="19"/>
        <v>0</v>
      </c>
    </row>
    <row r="29" spans="1:37" x14ac:dyDescent="0.2">
      <c r="A29" s="52">
        <f t="shared" si="1"/>
        <v>4</v>
      </c>
      <c r="B29" s="105">
        <f t="shared" si="2"/>
        <v>43845</v>
      </c>
      <c r="C29" s="101"/>
      <c r="D29" s="102"/>
      <c r="E29" s="102"/>
      <c r="F29" s="102"/>
      <c r="G29" s="102"/>
      <c r="H29" s="102"/>
      <c r="I29" s="102"/>
      <c r="J29" s="36">
        <f t="shared" si="3"/>
        <v>0</v>
      </c>
      <c r="K29" s="37"/>
      <c r="L29" s="37"/>
      <c r="M29" s="37"/>
      <c r="N29" s="37"/>
      <c r="O29" s="37"/>
      <c r="P29" s="37"/>
      <c r="Q29" s="36">
        <f t="shared" si="4"/>
        <v>0</v>
      </c>
      <c r="R29" s="38">
        <f t="shared" si="5"/>
        <v>0</v>
      </c>
      <c r="S29" s="63">
        <f>IF(C29="",5,VLOOKUP(C29,Nachschlagen!$A$3:$D$8,2,FALSE))</f>
        <v>5</v>
      </c>
      <c r="T29" s="1"/>
      <c r="V29" s="87">
        <f>IF(C29="",1,VLOOKUP(C29,Nachschlagen!$A$3:$D$8,3,FALSE))</f>
        <v>1</v>
      </c>
      <c r="W29" s="87">
        <f t="shared" si="6"/>
        <v>0</v>
      </c>
      <c r="X29" s="87">
        <f t="shared" si="7"/>
        <v>0</v>
      </c>
      <c r="Y29" s="87">
        <f t="shared" si="8"/>
        <v>1</v>
      </c>
      <c r="Z29" s="87">
        <f t="shared" si="9"/>
        <v>0</v>
      </c>
      <c r="AA29" s="87">
        <f t="shared" si="10"/>
        <v>0</v>
      </c>
      <c r="AB29" s="87">
        <f t="shared" si="11"/>
        <v>0</v>
      </c>
      <c r="AC29" s="87">
        <f t="shared" si="12"/>
        <v>0</v>
      </c>
      <c r="AD29" s="87">
        <f>IF(C29="",1,VLOOKUP(C29,Nachschlagen!$A$3:$D$8,4,FALSE))</f>
        <v>1</v>
      </c>
      <c r="AE29" s="87">
        <f t="shared" si="13"/>
        <v>0</v>
      </c>
      <c r="AF29" s="87">
        <f t="shared" si="14"/>
        <v>0</v>
      </c>
      <c r="AG29" s="87">
        <f t="shared" si="15"/>
        <v>1</v>
      </c>
      <c r="AH29" s="87">
        <f t="shared" si="16"/>
        <v>0</v>
      </c>
      <c r="AI29" s="87">
        <f t="shared" si="17"/>
        <v>0</v>
      </c>
      <c r="AJ29" s="87">
        <f t="shared" si="18"/>
        <v>0</v>
      </c>
      <c r="AK29" s="87">
        <f t="shared" si="19"/>
        <v>0</v>
      </c>
    </row>
    <row r="30" spans="1:37" x14ac:dyDescent="0.2">
      <c r="A30" s="52">
        <f t="shared" si="1"/>
        <v>5</v>
      </c>
      <c r="B30" s="105">
        <f t="shared" si="2"/>
        <v>43846</v>
      </c>
      <c r="C30" s="101"/>
      <c r="D30" s="102"/>
      <c r="E30" s="102"/>
      <c r="F30" s="102"/>
      <c r="G30" s="102"/>
      <c r="H30" s="102"/>
      <c r="I30" s="102"/>
      <c r="J30" s="36">
        <f t="shared" si="3"/>
        <v>0</v>
      </c>
      <c r="K30" s="37"/>
      <c r="L30" s="37"/>
      <c r="M30" s="37"/>
      <c r="N30" s="37"/>
      <c r="O30" s="37"/>
      <c r="P30" s="37"/>
      <c r="Q30" s="36">
        <f t="shared" si="4"/>
        <v>0</v>
      </c>
      <c r="R30" s="38">
        <f t="shared" si="5"/>
        <v>0</v>
      </c>
      <c r="S30" s="63">
        <f>IF(C30="",5,VLOOKUP(C30,Nachschlagen!$A$3:$D$8,2,FALSE))</f>
        <v>5</v>
      </c>
      <c r="T30" s="1"/>
      <c r="V30" s="87">
        <f>IF(C30="",1,VLOOKUP(C30,Nachschlagen!$A$3:$D$8,3,FALSE))</f>
        <v>1</v>
      </c>
      <c r="W30" s="87">
        <f t="shared" si="6"/>
        <v>0</v>
      </c>
      <c r="X30" s="87">
        <f t="shared" si="7"/>
        <v>0</v>
      </c>
      <c r="Y30" s="87">
        <f t="shared" si="8"/>
        <v>0</v>
      </c>
      <c r="Z30" s="87">
        <f t="shared" si="9"/>
        <v>1</v>
      </c>
      <c r="AA30" s="87">
        <f t="shared" si="10"/>
        <v>0</v>
      </c>
      <c r="AB30" s="87">
        <f t="shared" si="11"/>
        <v>0</v>
      </c>
      <c r="AC30" s="87">
        <f t="shared" si="12"/>
        <v>0</v>
      </c>
      <c r="AD30" s="87">
        <f>IF(C30="",1,VLOOKUP(C30,Nachschlagen!$A$3:$D$8,4,FALSE))</f>
        <v>1</v>
      </c>
      <c r="AE30" s="87">
        <f t="shared" si="13"/>
        <v>0</v>
      </c>
      <c r="AF30" s="87">
        <f t="shared" si="14"/>
        <v>0</v>
      </c>
      <c r="AG30" s="87">
        <f t="shared" si="15"/>
        <v>0</v>
      </c>
      <c r="AH30" s="87">
        <f t="shared" si="16"/>
        <v>1</v>
      </c>
      <c r="AI30" s="87">
        <f t="shared" si="17"/>
        <v>0</v>
      </c>
      <c r="AJ30" s="87">
        <f t="shared" si="18"/>
        <v>0</v>
      </c>
      <c r="AK30" s="87">
        <f t="shared" si="19"/>
        <v>0</v>
      </c>
    </row>
    <row r="31" spans="1:37" x14ac:dyDescent="0.2">
      <c r="A31" s="52">
        <f t="shared" si="1"/>
        <v>6</v>
      </c>
      <c r="B31" s="105">
        <f t="shared" si="2"/>
        <v>43847</v>
      </c>
      <c r="C31" s="101"/>
      <c r="D31" s="102"/>
      <c r="E31" s="102"/>
      <c r="F31" s="102"/>
      <c r="G31" s="102"/>
      <c r="H31" s="102"/>
      <c r="I31" s="102"/>
      <c r="J31" s="36">
        <f t="shared" si="3"/>
        <v>0</v>
      </c>
      <c r="K31" s="37"/>
      <c r="L31" s="37"/>
      <c r="M31" s="37"/>
      <c r="N31" s="37"/>
      <c r="O31" s="37"/>
      <c r="P31" s="37"/>
      <c r="Q31" s="36">
        <f t="shared" si="4"/>
        <v>0</v>
      </c>
      <c r="R31" s="38">
        <f t="shared" si="5"/>
        <v>0</v>
      </c>
      <c r="S31" s="63">
        <f>IF(C31="",5,VLOOKUP(C31,Nachschlagen!$A$3:$D$8,2,FALSE))</f>
        <v>5</v>
      </c>
      <c r="T31" s="1"/>
      <c r="V31" s="87">
        <f>IF(C31="",1,VLOOKUP(C31,Nachschlagen!$A$3:$D$8,3,FALSE))</f>
        <v>1</v>
      </c>
      <c r="W31" s="87">
        <f t="shared" si="6"/>
        <v>0</v>
      </c>
      <c r="X31" s="87">
        <f t="shared" si="7"/>
        <v>0</v>
      </c>
      <c r="Y31" s="87">
        <f t="shared" si="8"/>
        <v>0</v>
      </c>
      <c r="Z31" s="87">
        <f t="shared" si="9"/>
        <v>0</v>
      </c>
      <c r="AA31" s="87">
        <f t="shared" si="10"/>
        <v>1</v>
      </c>
      <c r="AB31" s="87">
        <f t="shared" si="11"/>
        <v>0</v>
      </c>
      <c r="AC31" s="87">
        <f t="shared" si="12"/>
        <v>0</v>
      </c>
      <c r="AD31" s="87">
        <f>IF(C31="",1,VLOOKUP(C31,Nachschlagen!$A$3:$D$8,4,FALSE))</f>
        <v>1</v>
      </c>
      <c r="AE31" s="87">
        <f t="shared" si="13"/>
        <v>0</v>
      </c>
      <c r="AF31" s="87">
        <f t="shared" si="14"/>
        <v>0</v>
      </c>
      <c r="AG31" s="87">
        <f t="shared" si="15"/>
        <v>0</v>
      </c>
      <c r="AH31" s="87">
        <f t="shared" si="16"/>
        <v>0</v>
      </c>
      <c r="AI31" s="87">
        <f t="shared" si="17"/>
        <v>1</v>
      </c>
      <c r="AJ31" s="87">
        <f t="shared" si="18"/>
        <v>0</v>
      </c>
      <c r="AK31" s="87">
        <f t="shared" si="19"/>
        <v>0</v>
      </c>
    </row>
    <row r="32" spans="1:37" x14ac:dyDescent="0.2">
      <c r="A32" s="52">
        <f t="shared" si="1"/>
        <v>7</v>
      </c>
      <c r="B32" s="105">
        <f t="shared" si="2"/>
        <v>43848</v>
      </c>
      <c r="C32" s="101"/>
      <c r="D32" s="102"/>
      <c r="E32" s="102"/>
      <c r="F32" s="102"/>
      <c r="G32" s="102"/>
      <c r="H32" s="102"/>
      <c r="I32" s="102"/>
      <c r="J32" s="36">
        <f t="shared" si="3"/>
        <v>0</v>
      </c>
      <c r="K32" s="37"/>
      <c r="L32" s="37"/>
      <c r="M32" s="37"/>
      <c r="N32" s="37"/>
      <c r="O32" s="37"/>
      <c r="P32" s="37"/>
      <c r="Q32" s="36">
        <f t="shared" si="4"/>
        <v>0</v>
      </c>
      <c r="R32" s="38">
        <f t="shared" si="5"/>
        <v>0</v>
      </c>
      <c r="S32" s="63">
        <f>IF(C32="",5,VLOOKUP(C32,Nachschlagen!$A$3:$D$8,2,FALSE))</f>
        <v>5</v>
      </c>
      <c r="T32" s="1"/>
      <c r="V32" s="87">
        <f>IF(C32="",1,VLOOKUP(C32,Nachschlagen!$A$3:$D$8,3,FALSE))</f>
        <v>1</v>
      </c>
      <c r="W32" s="87">
        <f t="shared" si="6"/>
        <v>0</v>
      </c>
      <c r="X32" s="87">
        <f t="shared" si="7"/>
        <v>0</v>
      </c>
      <c r="Y32" s="87">
        <f t="shared" si="8"/>
        <v>0</v>
      </c>
      <c r="Z32" s="87">
        <f t="shared" si="9"/>
        <v>0</v>
      </c>
      <c r="AA32" s="87">
        <f t="shared" si="10"/>
        <v>0</v>
      </c>
      <c r="AB32" s="87">
        <f t="shared" si="11"/>
        <v>1</v>
      </c>
      <c r="AC32" s="87">
        <f t="shared" si="12"/>
        <v>0</v>
      </c>
      <c r="AD32" s="87">
        <f>IF(C32="",1,VLOOKUP(C32,Nachschlagen!$A$3:$D$8,4,FALSE))</f>
        <v>1</v>
      </c>
      <c r="AE32" s="87">
        <f t="shared" si="13"/>
        <v>0</v>
      </c>
      <c r="AF32" s="87">
        <f t="shared" si="14"/>
        <v>0</v>
      </c>
      <c r="AG32" s="87">
        <f t="shared" si="15"/>
        <v>0</v>
      </c>
      <c r="AH32" s="87">
        <f t="shared" si="16"/>
        <v>0</v>
      </c>
      <c r="AI32" s="87">
        <f t="shared" si="17"/>
        <v>0</v>
      </c>
      <c r="AJ32" s="87">
        <f t="shared" si="18"/>
        <v>1</v>
      </c>
      <c r="AK32" s="87">
        <f t="shared" si="19"/>
        <v>0</v>
      </c>
    </row>
    <row r="33" spans="1:37" x14ac:dyDescent="0.2">
      <c r="A33" s="52">
        <f t="shared" si="1"/>
        <v>1</v>
      </c>
      <c r="B33" s="105">
        <f t="shared" si="2"/>
        <v>43849</v>
      </c>
      <c r="C33" s="101"/>
      <c r="D33" s="102"/>
      <c r="E33" s="102"/>
      <c r="F33" s="102"/>
      <c r="G33" s="102"/>
      <c r="H33" s="102"/>
      <c r="I33" s="102"/>
      <c r="J33" s="36">
        <f t="shared" si="3"/>
        <v>0</v>
      </c>
      <c r="K33" s="37"/>
      <c r="L33" s="37"/>
      <c r="M33" s="37"/>
      <c r="N33" s="37"/>
      <c r="O33" s="37"/>
      <c r="P33" s="37"/>
      <c r="Q33" s="36">
        <f t="shared" si="4"/>
        <v>0</v>
      </c>
      <c r="R33" s="38">
        <f t="shared" si="5"/>
        <v>0</v>
      </c>
      <c r="S33" s="63">
        <f>IF(C33="",5,VLOOKUP(C33,Nachschlagen!$A$3:$D$8,2,FALSE))</f>
        <v>5</v>
      </c>
      <c r="T33" s="1"/>
      <c r="V33" s="87">
        <f>IF(C33="",1,VLOOKUP(C33,Nachschlagen!$A$3:$D$8,3,FALSE))</f>
        <v>1</v>
      </c>
      <c r="W33" s="87">
        <f t="shared" si="6"/>
        <v>0</v>
      </c>
      <c r="X33" s="87">
        <f t="shared" si="7"/>
        <v>0</v>
      </c>
      <c r="Y33" s="87">
        <f t="shared" si="8"/>
        <v>0</v>
      </c>
      <c r="Z33" s="87">
        <f t="shared" si="9"/>
        <v>0</v>
      </c>
      <c r="AA33" s="87">
        <f t="shared" si="10"/>
        <v>0</v>
      </c>
      <c r="AB33" s="87">
        <f t="shared" si="11"/>
        <v>0</v>
      </c>
      <c r="AC33" s="87">
        <f t="shared" si="12"/>
        <v>1</v>
      </c>
      <c r="AD33" s="87">
        <f>IF(C33="",1,VLOOKUP(C33,Nachschlagen!$A$3:$D$8,4,FALSE))</f>
        <v>1</v>
      </c>
      <c r="AE33" s="87">
        <f t="shared" si="13"/>
        <v>0</v>
      </c>
      <c r="AF33" s="87">
        <f t="shared" si="14"/>
        <v>0</v>
      </c>
      <c r="AG33" s="87">
        <f t="shared" si="15"/>
        <v>0</v>
      </c>
      <c r="AH33" s="87">
        <f t="shared" si="16"/>
        <v>0</v>
      </c>
      <c r="AI33" s="87">
        <f t="shared" si="17"/>
        <v>0</v>
      </c>
      <c r="AJ33" s="87">
        <f t="shared" si="18"/>
        <v>0</v>
      </c>
      <c r="AK33" s="87">
        <f t="shared" si="19"/>
        <v>1</v>
      </c>
    </row>
    <row r="34" spans="1:37" x14ac:dyDescent="0.2">
      <c r="A34" s="52">
        <f t="shared" si="1"/>
        <v>2</v>
      </c>
      <c r="B34" s="105">
        <f t="shared" si="2"/>
        <v>43850</v>
      </c>
      <c r="C34" s="101"/>
      <c r="D34" s="102"/>
      <c r="E34" s="102"/>
      <c r="F34" s="102"/>
      <c r="G34" s="102"/>
      <c r="H34" s="102"/>
      <c r="I34" s="102"/>
      <c r="J34" s="36">
        <f t="shared" si="3"/>
        <v>0</v>
      </c>
      <c r="K34" s="37"/>
      <c r="L34" s="37"/>
      <c r="M34" s="37"/>
      <c r="N34" s="37"/>
      <c r="O34" s="37"/>
      <c r="P34" s="37"/>
      <c r="Q34" s="36">
        <f t="shared" si="4"/>
        <v>0</v>
      </c>
      <c r="R34" s="38">
        <f t="shared" si="5"/>
        <v>0</v>
      </c>
      <c r="S34" s="63">
        <f>IF(C34="",5,VLOOKUP(C34,Nachschlagen!$A$3:$D$8,2,FALSE))</f>
        <v>5</v>
      </c>
      <c r="T34" s="1"/>
      <c r="V34" s="87">
        <f>IF(C34="",1,VLOOKUP(C34,Nachschlagen!$A$3:$D$8,3,FALSE))</f>
        <v>1</v>
      </c>
      <c r="W34" s="87">
        <f t="shared" si="6"/>
        <v>1</v>
      </c>
      <c r="X34" s="87">
        <f t="shared" si="7"/>
        <v>0</v>
      </c>
      <c r="Y34" s="87">
        <f t="shared" si="8"/>
        <v>0</v>
      </c>
      <c r="Z34" s="87">
        <f t="shared" si="9"/>
        <v>0</v>
      </c>
      <c r="AA34" s="87">
        <f t="shared" si="10"/>
        <v>0</v>
      </c>
      <c r="AB34" s="87">
        <f t="shared" si="11"/>
        <v>0</v>
      </c>
      <c r="AC34" s="87">
        <f t="shared" si="12"/>
        <v>0</v>
      </c>
      <c r="AD34" s="87">
        <f>IF(C34="",1,VLOOKUP(C34,Nachschlagen!$A$3:$D$8,4,FALSE))</f>
        <v>1</v>
      </c>
      <c r="AE34" s="87">
        <f t="shared" si="13"/>
        <v>1</v>
      </c>
      <c r="AF34" s="87">
        <f t="shared" si="14"/>
        <v>0</v>
      </c>
      <c r="AG34" s="87">
        <f t="shared" si="15"/>
        <v>0</v>
      </c>
      <c r="AH34" s="87">
        <f t="shared" si="16"/>
        <v>0</v>
      </c>
      <c r="AI34" s="87">
        <f t="shared" si="17"/>
        <v>0</v>
      </c>
      <c r="AJ34" s="87">
        <f t="shared" si="18"/>
        <v>0</v>
      </c>
      <c r="AK34" s="87">
        <f t="shared" si="19"/>
        <v>0</v>
      </c>
    </row>
    <row r="35" spans="1:37" x14ac:dyDescent="0.2">
      <c r="A35" s="52">
        <f t="shared" si="1"/>
        <v>3</v>
      </c>
      <c r="B35" s="105">
        <f t="shared" si="2"/>
        <v>43851</v>
      </c>
      <c r="C35" s="101"/>
      <c r="D35" s="102"/>
      <c r="E35" s="102"/>
      <c r="F35" s="102"/>
      <c r="G35" s="102"/>
      <c r="H35" s="102"/>
      <c r="I35" s="102"/>
      <c r="J35" s="36">
        <f t="shared" si="3"/>
        <v>0</v>
      </c>
      <c r="K35" s="37"/>
      <c r="L35" s="37"/>
      <c r="M35" s="37"/>
      <c r="N35" s="37"/>
      <c r="O35" s="37"/>
      <c r="P35" s="37"/>
      <c r="Q35" s="36">
        <f t="shared" si="4"/>
        <v>0</v>
      </c>
      <c r="R35" s="38">
        <f t="shared" si="5"/>
        <v>0</v>
      </c>
      <c r="S35" s="63">
        <f>IF(C35="",5,VLOOKUP(C35,Nachschlagen!$A$3:$D$8,2,FALSE))</f>
        <v>5</v>
      </c>
      <c r="T35" s="1"/>
      <c r="V35" s="87">
        <f>IF(C35="",1,VLOOKUP(C35,Nachschlagen!$A$3:$D$8,3,FALSE))</f>
        <v>1</v>
      </c>
      <c r="W35" s="87">
        <f t="shared" si="6"/>
        <v>0</v>
      </c>
      <c r="X35" s="87">
        <f t="shared" si="7"/>
        <v>1</v>
      </c>
      <c r="Y35" s="87">
        <f t="shared" si="8"/>
        <v>0</v>
      </c>
      <c r="Z35" s="87">
        <f t="shared" si="9"/>
        <v>0</v>
      </c>
      <c r="AA35" s="87">
        <f t="shared" si="10"/>
        <v>0</v>
      </c>
      <c r="AB35" s="87">
        <f t="shared" si="11"/>
        <v>0</v>
      </c>
      <c r="AC35" s="87">
        <f t="shared" si="12"/>
        <v>0</v>
      </c>
      <c r="AD35" s="87">
        <f>IF(C35="",1,VLOOKUP(C35,Nachschlagen!$A$3:$D$8,4,FALSE))</f>
        <v>1</v>
      </c>
      <c r="AE35" s="87">
        <f t="shared" si="13"/>
        <v>0</v>
      </c>
      <c r="AF35" s="87">
        <f t="shared" si="14"/>
        <v>1</v>
      </c>
      <c r="AG35" s="87">
        <f t="shared" si="15"/>
        <v>0</v>
      </c>
      <c r="AH35" s="87">
        <f t="shared" si="16"/>
        <v>0</v>
      </c>
      <c r="AI35" s="87">
        <f t="shared" si="17"/>
        <v>0</v>
      </c>
      <c r="AJ35" s="87">
        <f t="shared" si="18"/>
        <v>0</v>
      </c>
      <c r="AK35" s="87">
        <f t="shared" si="19"/>
        <v>0</v>
      </c>
    </row>
    <row r="36" spans="1:37" x14ac:dyDescent="0.2">
      <c r="A36" s="52">
        <f t="shared" si="1"/>
        <v>4</v>
      </c>
      <c r="B36" s="105">
        <f t="shared" si="2"/>
        <v>43852</v>
      </c>
      <c r="C36" s="101"/>
      <c r="D36" s="102"/>
      <c r="E36" s="102"/>
      <c r="F36" s="102"/>
      <c r="G36" s="102"/>
      <c r="H36" s="102"/>
      <c r="I36" s="102"/>
      <c r="J36" s="36">
        <f t="shared" si="3"/>
        <v>0</v>
      </c>
      <c r="K36" s="37"/>
      <c r="L36" s="37"/>
      <c r="M36" s="37"/>
      <c r="N36" s="37"/>
      <c r="O36" s="37"/>
      <c r="P36" s="37"/>
      <c r="Q36" s="36">
        <f t="shared" si="4"/>
        <v>0</v>
      </c>
      <c r="R36" s="38">
        <f t="shared" si="5"/>
        <v>0</v>
      </c>
      <c r="S36" s="63">
        <f>IF(C36="",5,VLOOKUP(C36,Nachschlagen!$A$3:$D$8,2,FALSE))</f>
        <v>5</v>
      </c>
      <c r="T36" s="1"/>
      <c r="V36" s="87">
        <f>IF(C36="",1,VLOOKUP(C36,Nachschlagen!$A$3:$D$8,3,FALSE))</f>
        <v>1</v>
      </c>
      <c r="W36" s="87">
        <f t="shared" si="6"/>
        <v>0</v>
      </c>
      <c r="X36" s="87">
        <f t="shared" si="7"/>
        <v>0</v>
      </c>
      <c r="Y36" s="87">
        <f t="shared" si="8"/>
        <v>1</v>
      </c>
      <c r="Z36" s="87">
        <f t="shared" si="9"/>
        <v>0</v>
      </c>
      <c r="AA36" s="87">
        <f t="shared" si="10"/>
        <v>0</v>
      </c>
      <c r="AB36" s="87">
        <f t="shared" si="11"/>
        <v>0</v>
      </c>
      <c r="AC36" s="87">
        <f t="shared" si="12"/>
        <v>0</v>
      </c>
      <c r="AD36" s="87">
        <f>IF(C36="",1,VLOOKUP(C36,Nachschlagen!$A$3:$D$8,4,FALSE))</f>
        <v>1</v>
      </c>
      <c r="AE36" s="87">
        <f t="shared" si="13"/>
        <v>0</v>
      </c>
      <c r="AF36" s="87">
        <f t="shared" si="14"/>
        <v>0</v>
      </c>
      <c r="AG36" s="87">
        <f t="shared" si="15"/>
        <v>1</v>
      </c>
      <c r="AH36" s="87">
        <f t="shared" si="16"/>
        <v>0</v>
      </c>
      <c r="AI36" s="87">
        <f t="shared" si="17"/>
        <v>0</v>
      </c>
      <c r="AJ36" s="87">
        <f t="shared" si="18"/>
        <v>0</v>
      </c>
      <c r="AK36" s="87">
        <f t="shared" si="19"/>
        <v>0</v>
      </c>
    </row>
    <row r="37" spans="1:37" x14ac:dyDescent="0.2">
      <c r="A37" s="52">
        <f t="shared" si="1"/>
        <v>5</v>
      </c>
      <c r="B37" s="105">
        <f t="shared" si="2"/>
        <v>43853</v>
      </c>
      <c r="C37" s="101"/>
      <c r="D37" s="102"/>
      <c r="E37" s="102"/>
      <c r="F37" s="102"/>
      <c r="G37" s="102"/>
      <c r="H37" s="102"/>
      <c r="I37" s="102"/>
      <c r="J37" s="36">
        <f t="shared" si="3"/>
        <v>0</v>
      </c>
      <c r="K37" s="37"/>
      <c r="L37" s="37"/>
      <c r="M37" s="37"/>
      <c r="N37" s="37"/>
      <c r="O37" s="37"/>
      <c r="P37" s="37"/>
      <c r="Q37" s="36">
        <f t="shared" si="4"/>
        <v>0</v>
      </c>
      <c r="R37" s="38">
        <f t="shared" si="5"/>
        <v>0</v>
      </c>
      <c r="S37" s="63">
        <f>IF(C37="",5,VLOOKUP(C37,Nachschlagen!$A$3:$D$8,2,FALSE))</f>
        <v>5</v>
      </c>
      <c r="T37" s="1"/>
      <c r="V37" s="87">
        <f>IF(C37="",1,VLOOKUP(C37,Nachschlagen!$A$3:$D$8,3,FALSE))</f>
        <v>1</v>
      </c>
      <c r="W37" s="87">
        <f t="shared" si="6"/>
        <v>0</v>
      </c>
      <c r="X37" s="87">
        <f t="shared" si="7"/>
        <v>0</v>
      </c>
      <c r="Y37" s="87">
        <f t="shared" si="8"/>
        <v>0</v>
      </c>
      <c r="Z37" s="87">
        <f t="shared" si="9"/>
        <v>1</v>
      </c>
      <c r="AA37" s="87">
        <f t="shared" si="10"/>
        <v>0</v>
      </c>
      <c r="AB37" s="87">
        <f t="shared" si="11"/>
        <v>0</v>
      </c>
      <c r="AC37" s="87">
        <f t="shared" si="12"/>
        <v>0</v>
      </c>
      <c r="AD37" s="87">
        <f>IF(C37="",1,VLOOKUP(C37,Nachschlagen!$A$3:$D$8,4,FALSE))</f>
        <v>1</v>
      </c>
      <c r="AE37" s="87">
        <f t="shared" si="13"/>
        <v>0</v>
      </c>
      <c r="AF37" s="87">
        <f t="shared" si="14"/>
        <v>0</v>
      </c>
      <c r="AG37" s="87">
        <f t="shared" si="15"/>
        <v>0</v>
      </c>
      <c r="AH37" s="87">
        <f t="shared" si="16"/>
        <v>1</v>
      </c>
      <c r="AI37" s="87">
        <f t="shared" si="17"/>
        <v>0</v>
      </c>
      <c r="AJ37" s="87">
        <f t="shared" si="18"/>
        <v>0</v>
      </c>
      <c r="AK37" s="87">
        <f t="shared" si="19"/>
        <v>0</v>
      </c>
    </row>
    <row r="38" spans="1:37" x14ac:dyDescent="0.2">
      <c r="A38" s="52">
        <f t="shared" si="1"/>
        <v>6</v>
      </c>
      <c r="B38" s="105">
        <f t="shared" si="2"/>
        <v>43854</v>
      </c>
      <c r="C38" s="101"/>
      <c r="D38" s="102"/>
      <c r="E38" s="102"/>
      <c r="F38" s="102"/>
      <c r="G38" s="102"/>
      <c r="H38" s="102"/>
      <c r="I38" s="102"/>
      <c r="J38" s="36">
        <f t="shared" si="3"/>
        <v>0</v>
      </c>
      <c r="K38" s="37"/>
      <c r="L38" s="37"/>
      <c r="M38" s="37"/>
      <c r="N38" s="37"/>
      <c r="O38" s="37"/>
      <c r="P38" s="37"/>
      <c r="Q38" s="36">
        <f t="shared" si="4"/>
        <v>0</v>
      </c>
      <c r="R38" s="38">
        <f t="shared" si="5"/>
        <v>0</v>
      </c>
      <c r="S38" s="63">
        <f>IF(C38="",5,VLOOKUP(C38,Nachschlagen!$A$3:$D$8,2,FALSE))</f>
        <v>5</v>
      </c>
      <c r="T38" s="1"/>
      <c r="V38" s="87">
        <f>IF(C38="",1,VLOOKUP(C38,Nachschlagen!$A$3:$D$8,3,FALSE))</f>
        <v>1</v>
      </c>
      <c r="W38" s="87">
        <f t="shared" si="6"/>
        <v>0</v>
      </c>
      <c r="X38" s="87">
        <f t="shared" si="7"/>
        <v>0</v>
      </c>
      <c r="Y38" s="87">
        <f t="shared" si="8"/>
        <v>0</v>
      </c>
      <c r="Z38" s="87">
        <f t="shared" si="9"/>
        <v>0</v>
      </c>
      <c r="AA38" s="87">
        <f t="shared" si="10"/>
        <v>1</v>
      </c>
      <c r="AB38" s="87">
        <f t="shared" si="11"/>
        <v>0</v>
      </c>
      <c r="AC38" s="87">
        <f t="shared" si="12"/>
        <v>0</v>
      </c>
      <c r="AD38" s="87">
        <f>IF(C38="",1,VLOOKUP(C38,Nachschlagen!$A$3:$D$8,4,FALSE))</f>
        <v>1</v>
      </c>
      <c r="AE38" s="87">
        <f t="shared" si="13"/>
        <v>0</v>
      </c>
      <c r="AF38" s="87">
        <f t="shared" si="14"/>
        <v>0</v>
      </c>
      <c r="AG38" s="87">
        <f t="shared" si="15"/>
        <v>0</v>
      </c>
      <c r="AH38" s="87">
        <f t="shared" si="16"/>
        <v>0</v>
      </c>
      <c r="AI38" s="87">
        <f t="shared" si="17"/>
        <v>1</v>
      </c>
      <c r="AJ38" s="87">
        <f t="shared" si="18"/>
        <v>0</v>
      </c>
      <c r="AK38" s="87">
        <f t="shared" si="19"/>
        <v>0</v>
      </c>
    </row>
    <row r="39" spans="1:37" x14ac:dyDescent="0.2">
      <c r="A39" s="52">
        <f t="shared" si="1"/>
        <v>7</v>
      </c>
      <c r="B39" s="105">
        <f t="shared" si="2"/>
        <v>43855</v>
      </c>
      <c r="C39" s="101"/>
      <c r="D39" s="102"/>
      <c r="E39" s="102"/>
      <c r="F39" s="102"/>
      <c r="G39" s="102"/>
      <c r="H39" s="102"/>
      <c r="I39" s="102"/>
      <c r="J39" s="36">
        <f t="shared" si="3"/>
        <v>0</v>
      </c>
      <c r="K39" s="37"/>
      <c r="L39" s="37"/>
      <c r="M39" s="37"/>
      <c r="N39" s="37"/>
      <c r="O39" s="37"/>
      <c r="P39" s="37"/>
      <c r="Q39" s="36">
        <f t="shared" si="4"/>
        <v>0</v>
      </c>
      <c r="R39" s="38">
        <f t="shared" si="5"/>
        <v>0</v>
      </c>
      <c r="S39" s="63">
        <f>IF(C39="",5,VLOOKUP(C39,Nachschlagen!$A$3:$D$8,2,FALSE))</f>
        <v>5</v>
      </c>
      <c r="T39" s="1"/>
      <c r="V39" s="87">
        <f>IF(C39="",1,VLOOKUP(C39,Nachschlagen!$A$3:$D$8,3,FALSE))</f>
        <v>1</v>
      </c>
      <c r="W39" s="87">
        <f t="shared" si="6"/>
        <v>0</v>
      </c>
      <c r="X39" s="87">
        <f t="shared" si="7"/>
        <v>0</v>
      </c>
      <c r="Y39" s="87">
        <f t="shared" si="8"/>
        <v>0</v>
      </c>
      <c r="Z39" s="87">
        <f t="shared" si="9"/>
        <v>0</v>
      </c>
      <c r="AA39" s="87">
        <f t="shared" si="10"/>
        <v>0</v>
      </c>
      <c r="AB39" s="87">
        <f t="shared" si="11"/>
        <v>1</v>
      </c>
      <c r="AC39" s="87">
        <f t="shared" si="12"/>
        <v>0</v>
      </c>
      <c r="AD39" s="87">
        <f>IF(C39="",1,VLOOKUP(C39,Nachschlagen!$A$3:$D$8,4,FALSE))</f>
        <v>1</v>
      </c>
      <c r="AE39" s="87">
        <f t="shared" si="13"/>
        <v>0</v>
      </c>
      <c r="AF39" s="87">
        <f t="shared" si="14"/>
        <v>0</v>
      </c>
      <c r="AG39" s="87">
        <f t="shared" si="15"/>
        <v>0</v>
      </c>
      <c r="AH39" s="87">
        <f t="shared" si="16"/>
        <v>0</v>
      </c>
      <c r="AI39" s="87">
        <f t="shared" si="17"/>
        <v>0</v>
      </c>
      <c r="AJ39" s="87">
        <f t="shared" si="18"/>
        <v>1</v>
      </c>
      <c r="AK39" s="87">
        <f t="shared" si="19"/>
        <v>0</v>
      </c>
    </row>
    <row r="40" spans="1:37" x14ac:dyDescent="0.2">
      <c r="A40" s="52">
        <f t="shared" si="1"/>
        <v>1</v>
      </c>
      <c r="B40" s="105">
        <f t="shared" si="2"/>
        <v>43856</v>
      </c>
      <c r="C40" s="101"/>
      <c r="D40" s="102"/>
      <c r="E40" s="102"/>
      <c r="F40" s="102"/>
      <c r="G40" s="102"/>
      <c r="H40" s="102"/>
      <c r="I40" s="102"/>
      <c r="J40" s="36">
        <f t="shared" si="3"/>
        <v>0</v>
      </c>
      <c r="K40" s="37"/>
      <c r="L40" s="37"/>
      <c r="M40" s="37"/>
      <c r="N40" s="37"/>
      <c r="O40" s="37"/>
      <c r="P40" s="37"/>
      <c r="Q40" s="36">
        <f t="shared" si="4"/>
        <v>0</v>
      </c>
      <c r="R40" s="38">
        <f t="shared" si="5"/>
        <v>0</v>
      </c>
      <c r="S40" s="63">
        <f>IF(C40="",5,VLOOKUP(C40,Nachschlagen!$A$3:$D$8,2,FALSE))</f>
        <v>5</v>
      </c>
      <c r="T40" s="1"/>
      <c r="V40" s="87">
        <f>IF(C40="",1,VLOOKUP(C40,Nachschlagen!$A$3:$D$8,3,FALSE))</f>
        <v>1</v>
      </c>
      <c r="W40" s="87">
        <f t="shared" si="6"/>
        <v>0</v>
      </c>
      <c r="X40" s="87">
        <f t="shared" si="7"/>
        <v>0</v>
      </c>
      <c r="Y40" s="87">
        <f t="shared" si="8"/>
        <v>0</v>
      </c>
      <c r="Z40" s="87">
        <f t="shared" si="9"/>
        <v>0</v>
      </c>
      <c r="AA40" s="87">
        <f t="shared" si="10"/>
        <v>0</v>
      </c>
      <c r="AB40" s="87">
        <f t="shared" si="11"/>
        <v>0</v>
      </c>
      <c r="AC40" s="87">
        <f t="shared" si="12"/>
        <v>1</v>
      </c>
      <c r="AD40" s="87">
        <f>IF(C40="",1,VLOOKUP(C40,Nachschlagen!$A$3:$D$8,4,FALSE))</f>
        <v>1</v>
      </c>
      <c r="AE40" s="87">
        <f t="shared" si="13"/>
        <v>0</v>
      </c>
      <c r="AF40" s="87">
        <f t="shared" si="14"/>
        <v>0</v>
      </c>
      <c r="AG40" s="87">
        <f t="shared" si="15"/>
        <v>0</v>
      </c>
      <c r="AH40" s="87">
        <f t="shared" si="16"/>
        <v>0</v>
      </c>
      <c r="AI40" s="87">
        <f t="shared" si="17"/>
        <v>0</v>
      </c>
      <c r="AJ40" s="87">
        <f t="shared" si="18"/>
        <v>0</v>
      </c>
      <c r="AK40" s="87">
        <f t="shared" si="19"/>
        <v>1</v>
      </c>
    </row>
    <row r="41" spans="1:37" x14ac:dyDescent="0.2">
      <c r="A41" s="52">
        <f t="shared" si="1"/>
        <v>2</v>
      </c>
      <c r="B41" s="105">
        <f t="shared" si="2"/>
        <v>43857</v>
      </c>
      <c r="C41" s="101"/>
      <c r="D41" s="102"/>
      <c r="E41" s="102"/>
      <c r="F41" s="102"/>
      <c r="G41" s="102"/>
      <c r="H41" s="102"/>
      <c r="I41" s="102"/>
      <c r="J41" s="36">
        <f t="shared" si="3"/>
        <v>0</v>
      </c>
      <c r="K41" s="37"/>
      <c r="L41" s="37"/>
      <c r="M41" s="37"/>
      <c r="N41" s="37"/>
      <c r="O41" s="37"/>
      <c r="P41" s="37"/>
      <c r="Q41" s="36">
        <f t="shared" si="4"/>
        <v>0</v>
      </c>
      <c r="R41" s="38">
        <f t="shared" si="5"/>
        <v>0</v>
      </c>
      <c r="S41" s="63">
        <f>IF(C41="",5,VLOOKUP(C41,Nachschlagen!$A$3:$D$8,2,FALSE))</f>
        <v>5</v>
      </c>
      <c r="T41" s="1"/>
      <c r="V41" s="87">
        <f>IF(C41="",1,VLOOKUP(C41,Nachschlagen!$A$3:$D$8,3,FALSE))</f>
        <v>1</v>
      </c>
      <c r="W41" s="87">
        <f t="shared" si="6"/>
        <v>1</v>
      </c>
      <c r="X41" s="87">
        <f t="shared" si="7"/>
        <v>0</v>
      </c>
      <c r="Y41" s="87">
        <f t="shared" si="8"/>
        <v>0</v>
      </c>
      <c r="Z41" s="87">
        <f t="shared" si="9"/>
        <v>0</v>
      </c>
      <c r="AA41" s="87">
        <f t="shared" si="10"/>
        <v>0</v>
      </c>
      <c r="AB41" s="87">
        <f t="shared" si="11"/>
        <v>0</v>
      </c>
      <c r="AC41" s="87">
        <f t="shared" si="12"/>
        <v>0</v>
      </c>
      <c r="AD41" s="87">
        <f>IF(C41="",1,VLOOKUP(C41,Nachschlagen!$A$3:$D$8,4,FALSE))</f>
        <v>1</v>
      </c>
      <c r="AE41" s="87">
        <f t="shared" si="13"/>
        <v>1</v>
      </c>
      <c r="AF41" s="87">
        <f t="shared" si="14"/>
        <v>0</v>
      </c>
      <c r="AG41" s="87">
        <f t="shared" si="15"/>
        <v>0</v>
      </c>
      <c r="AH41" s="87">
        <f t="shared" si="16"/>
        <v>0</v>
      </c>
      <c r="AI41" s="87">
        <f t="shared" si="17"/>
        <v>0</v>
      </c>
      <c r="AJ41" s="87">
        <f t="shared" si="18"/>
        <v>0</v>
      </c>
      <c r="AK41" s="87">
        <f t="shared" si="19"/>
        <v>0</v>
      </c>
    </row>
    <row r="42" spans="1:37" x14ac:dyDescent="0.2">
      <c r="A42" s="52">
        <f t="shared" si="1"/>
        <v>3</v>
      </c>
      <c r="B42" s="105">
        <f t="shared" si="2"/>
        <v>43858</v>
      </c>
      <c r="C42" s="101"/>
      <c r="D42" s="102"/>
      <c r="E42" s="102"/>
      <c r="F42" s="102"/>
      <c r="G42" s="102"/>
      <c r="H42" s="102"/>
      <c r="I42" s="102"/>
      <c r="J42" s="36">
        <f t="shared" si="3"/>
        <v>0</v>
      </c>
      <c r="K42" s="37"/>
      <c r="L42" s="37"/>
      <c r="M42" s="37"/>
      <c r="N42" s="37"/>
      <c r="O42" s="37"/>
      <c r="P42" s="37"/>
      <c r="Q42" s="36">
        <f t="shared" si="4"/>
        <v>0</v>
      </c>
      <c r="R42" s="38">
        <f t="shared" si="5"/>
        <v>0</v>
      </c>
      <c r="S42" s="63">
        <f>IF(C42="",5,VLOOKUP(C42,Nachschlagen!$A$3:$D$8,2,FALSE))</f>
        <v>5</v>
      </c>
      <c r="T42" s="1"/>
      <c r="V42" s="87">
        <f>IF(C42="",1,VLOOKUP(C42,Nachschlagen!$A$3:$D$8,3,FALSE))</f>
        <v>1</v>
      </c>
      <c r="W42" s="87">
        <f t="shared" si="6"/>
        <v>0</v>
      </c>
      <c r="X42" s="87">
        <f t="shared" si="7"/>
        <v>1</v>
      </c>
      <c r="Y42" s="87">
        <f t="shared" si="8"/>
        <v>0</v>
      </c>
      <c r="Z42" s="87">
        <f t="shared" si="9"/>
        <v>0</v>
      </c>
      <c r="AA42" s="87">
        <f t="shared" si="10"/>
        <v>0</v>
      </c>
      <c r="AB42" s="87">
        <f t="shared" si="11"/>
        <v>0</v>
      </c>
      <c r="AC42" s="87">
        <f t="shared" si="12"/>
        <v>0</v>
      </c>
      <c r="AD42" s="87">
        <f>IF(C42="",1,VLOOKUP(C42,Nachschlagen!$A$3:$D$8,4,FALSE))</f>
        <v>1</v>
      </c>
      <c r="AE42" s="87">
        <f t="shared" si="13"/>
        <v>0</v>
      </c>
      <c r="AF42" s="87">
        <f t="shared" si="14"/>
        <v>1</v>
      </c>
      <c r="AG42" s="87">
        <f t="shared" si="15"/>
        <v>0</v>
      </c>
      <c r="AH42" s="87">
        <f t="shared" si="16"/>
        <v>0</v>
      </c>
      <c r="AI42" s="87">
        <f t="shared" si="17"/>
        <v>0</v>
      </c>
      <c r="AJ42" s="87">
        <f t="shared" si="18"/>
        <v>0</v>
      </c>
      <c r="AK42" s="87">
        <f t="shared" si="19"/>
        <v>0</v>
      </c>
    </row>
    <row r="43" spans="1:37" x14ac:dyDescent="0.2">
      <c r="A43" s="52">
        <f t="shared" si="1"/>
        <v>4</v>
      </c>
      <c r="B43" s="105">
        <f t="shared" si="2"/>
        <v>43859</v>
      </c>
      <c r="C43" s="101"/>
      <c r="D43" s="102"/>
      <c r="E43" s="102"/>
      <c r="F43" s="102"/>
      <c r="G43" s="102"/>
      <c r="H43" s="102"/>
      <c r="I43" s="102"/>
      <c r="J43" s="36">
        <f t="shared" si="3"/>
        <v>0</v>
      </c>
      <c r="K43" s="37"/>
      <c r="L43" s="37"/>
      <c r="M43" s="37"/>
      <c r="N43" s="37"/>
      <c r="O43" s="37"/>
      <c r="P43" s="37"/>
      <c r="Q43" s="36">
        <f t="shared" si="4"/>
        <v>0</v>
      </c>
      <c r="R43" s="38">
        <f t="shared" si="5"/>
        <v>0</v>
      </c>
      <c r="S43" s="63">
        <f>IF(C43="",5,VLOOKUP(C43,Nachschlagen!$A$3:$D$8,2,FALSE))</f>
        <v>5</v>
      </c>
      <c r="T43" s="1"/>
      <c r="V43" s="87">
        <f>IF(DAY(B43)&lt;4,0,IF(C43="",1,VLOOKUP(C43,Nachschlagen!$A$3:$D$8,3,FALSE)))</f>
        <v>1</v>
      </c>
      <c r="W43" s="87">
        <f t="shared" si="6"/>
        <v>0</v>
      </c>
      <c r="X43" s="87">
        <f t="shared" si="7"/>
        <v>0</v>
      </c>
      <c r="Y43" s="87">
        <f t="shared" si="8"/>
        <v>1</v>
      </c>
      <c r="Z43" s="87">
        <f t="shared" si="9"/>
        <v>0</v>
      </c>
      <c r="AA43" s="87">
        <f t="shared" si="10"/>
        <v>0</v>
      </c>
      <c r="AB43" s="87">
        <f t="shared" si="11"/>
        <v>0</v>
      </c>
      <c r="AC43" s="87">
        <f t="shared" si="12"/>
        <v>0</v>
      </c>
      <c r="AD43" s="87">
        <f>IF(DAY(B43)&lt;4,0,IF(C43="",1,VLOOKUP(C43,Nachschlagen!$A$3:$D$8,4,FALSE)))</f>
        <v>1</v>
      </c>
      <c r="AE43" s="87">
        <f t="shared" si="13"/>
        <v>0</v>
      </c>
      <c r="AF43" s="87">
        <f t="shared" si="14"/>
        <v>0</v>
      </c>
      <c r="AG43" s="87">
        <f t="shared" si="15"/>
        <v>1</v>
      </c>
      <c r="AH43" s="87">
        <f t="shared" si="16"/>
        <v>0</v>
      </c>
      <c r="AI43" s="87">
        <f t="shared" si="17"/>
        <v>0</v>
      </c>
      <c r="AJ43" s="87">
        <f t="shared" si="18"/>
        <v>0</v>
      </c>
      <c r="AK43" s="87">
        <f t="shared" si="19"/>
        <v>0</v>
      </c>
    </row>
    <row r="44" spans="1:37" x14ac:dyDescent="0.2">
      <c r="A44" s="52">
        <f t="shared" si="1"/>
        <v>5</v>
      </c>
      <c r="B44" s="105">
        <f t="shared" si="2"/>
        <v>43860</v>
      </c>
      <c r="C44" s="101"/>
      <c r="D44" s="103"/>
      <c r="E44" s="103"/>
      <c r="F44" s="103"/>
      <c r="G44" s="103"/>
      <c r="H44" s="103"/>
      <c r="I44" s="103"/>
      <c r="J44" s="36">
        <f t="shared" si="3"/>
        <v>0</v>
      </c>
      <c r="K44" s="39"/>
      <c r="L44" s="39"/>
      <c r="M44" s="39"/>
      <c r="N44" s="39"/>
      <c r="O44" s="39"/>
      <c r="P44" s="39"/>
      <c r="Q44" s="36">
        <f t="shared" si="4"/>
        <v>0</v>
      </c>
      <c r="R44" s="40">
        <f t="shared" si="5"/>
        <v>0</v>
      </c>
      <c r="S44" s="63">
        <f>IF(C44="",5,VLOOKUP(C44,Nachschlagen!$A$3:$D$8,2,FALSE))</f>
        <v>5</v>
      </c>
      <c r="T44" s="24"/>
      <c r="V44" s="87">
        <f>IF(DAY(B44)&lt;4,0,IF(C44="",1,VLOOKUP(C44,Nachschlagen!$A$3:$D$8,3,FALSE)))</f>
        <v>1</v>
      </c>
      <c r="W44" s="87">
        <f t="shared" si="6"/>
        <v>0</v>
      </c>
      <c r="X44" s="87">
        <f t="shared" si="7"/>
        <v>0</v>
      </c>
      <c r="Y44" s="87">
        <f t="shared" si="8"/>
        <v>0</v>
      </c>
      <c r="Z44" s="87">
        <f t="shared" si="9"/>
        <v>1</v>
      </c>
      <c r="AA44" s="87">
        <f t="shared" si="10"/>
        <v>0</v>
      </c>
      <c r="AB44" s="87">
        <f t="shared" si="11"/>
        <v>0</v>
      </c>
      <c r="AC44" s="87">
        <f t="shared" si="12"/>
        <v>0</v>
      </c>
      <c r="AD44" s="87">
        <f>IF(DAY(B44)&lt;4,0,IF(C44="",1,VLOOKUP(C44,Nachschlagen!$A$3:$D$8,4,FALSE)))</f>
        <v>1</v>
      </c>
      <c r="AE44" s="87">
        <f t="shared" si="13"/>
        <v>0</v>
      </c>
      <c r="AF44" s="87">
        <f t="shared" si="14"/>
        <v>0</v>
      </c>
      <c r="AG44" s="87">
        <f t="shared" si="15"/>
        <v>0</v>
      </c>
      <c r="AH44" s="87">
        <f t="shared" si="16"/>
        <v>1</v>
      </c>
      <c r="AI44" s="87">
        <f t="shared" si="17"/>
        <v>0</v>
      </c>
      <c r="AJ44" s="87">
        <f t="shared" si="18"/>
        <v>0</v>
      </c>
      <c r="AK44" s="87">
        <f t="shared" si="19"/>
        <v>0</v>
      </c>
    </row>
    <row r="45" spans="1:37" ht="15" thickBot="1" x14ac:dyDescent="0.25">
      <c r="A45" s="52">
        <f t="shared" si="1"/>
        <v>6</v>
      </c>
      <c r="B45" s="105">
        <f t="shared" si="2"/>
        <v>43861</v>
      </c>
      <c r="C45" s="101"/>
      <c r="D45" s="102"/>
      <c r="E45" s="102"/>
      <c r="F45" s="102"/>
      <c r="G45" s="102"/>
      <c r="H45" s="102"/>
      <c r="I45" s="102"/>
      <c r="J45" s="36">
        <f t="shared" si="3"/>
        <v>0</v>
      </c>
      <c r="K45" s="39"/>
      <c r="L45" s="39"/>
      <c r="M45" s="39"/>
      <c r="N45" s="39"/>
      <c r="O45" s="39"/>
      <c r="P45" s="39"/>
      <c r="Q45" s="36">
        <f t="shared" si="4"/>
        <v>0</v>
      </c>
      <c r="R45" s="40">
        <f t="shared" si="5"/>
        <v>0</v>
      </c>
      <c r="S45" s="63">
        <f>IF(C45="",5,VLOOKUP(C45,Nachschlagen!$A$3:$D$8,2,FALSE))</f>
        <v>5</v>
      </c>
      <c r="T45" s="1"/>
      <c r="V45" s="87">
        <f>IF(DAY(B45)&lt;4,0,IF(C45="",1,VLOOKUP(C45,Nachschlagen!$A$3:$D$8,3,FALSE)))</f>
        <v>1</v>
      </c>
      <c r="W45" s="87">
        <f t="shared" si="6"/>
        <v>0</v>
      </c>
      <c r="X45" s="87">
        <f t="shared" si="7"/>
        <v>0</v>
      </c>
      <c r="Y45" s="87">
        <f t="shared" si="8"/>
        <v>0</v>
      </c>
      <c r="Z45" s="87">
        <f t="shared" si="9"/>
        <v>0</v>
      </c>
      <c r="AA45" s="87">
        <f t="shared" si="10"/>
        <v>1</v>
      </c>
      <c r="AB45" s="87">
        <f t="shared" si="11"/>
        <v>0</v>
      </c>
      <c r="AC45" s="87">
        <f t="shared" si="12"/>
        <v>0</v>
      </c>
      <c r="AD45" s="87">
        <f>IF(DAY(B45)&lt;4,0,IF(C45="",1,VLOOKUP(C45,Nachschlagen!$A$3:$D$8,4,FALSE)))</f>
        <v>1</v>
      </c>
      <c r="AE45" s="87">
        <f t="shared" si="13"/>
        <v>0</v>
      </c>
      <c r="AF45" s="87">
        <f t="shared" si="14"/>
        <v>0</v>
      </c>
      <c r="AG45" s="87">
        <f t="shared" si="15"/>
        <v>0</v>
      </c>
      <c r="AH45" s="87">
        <f t="shared" si="16"/>
        <v>0</v>
      </c>
      <c r="AI45" s="87">
        <f t="shared" si="17"/>
        <v>1</v>
      </c>
      <c r="AJ45" s="87">
        <f t="shared" si="18"/>
        <v>0</v>
      </c>
      <c r="AK45" s="87">
        <f t="shared" si="19"/>
        <v>0</v>
      </c>
    </row>
    <row r="46" spans="1:37" x14ac:dyDescent="0.2">
      <c r="A46" s="49"/>
      <c r="B46" s="49"/>
      <c r="C46" s="48"/>
      <c r="D46" s="48"/>
      <c r="E46" s="48"/>
      <c r="F46" s="49"/>
      <c r="G46" s="144"/>
      <c r="H46" s="144"/>
      <c r="I46" s="144"/>
      <c r="J46" s="76">
        <f>SUM(R46-Q46)</f>
        <v>0</v>
      </c>
      <c r="K46" s="130" t="s">
        <v>11</v>
      </c>
      <c r="L46" s="130"/>
      <c r="M46" s="130"/>
      <c r="N46" s="130"/>
      <c r="O46" s="130"/>
      <c r="P46" s="130"/>
      <c r="Q46" s="77">
        <f>SUM(Q15:Q45)</f>
        <v>0</v>
      </c>
      <c r="R46" s="78">
        <f>SUM(R15:R45)</f>
        <v>0</v>
      </c>
      <c r="S46" s="56"/>
      <c r="T46" s="48"/>
      <c r="V46" s="87">
        <f>SUM(V15:V45)</f>
        <v>31</v>
      </c>
      <c r="W46" s="87">
        <f>SUM(W15:W45)</f>
        <v>4</v>
      </c>
      <c r="X46" s="87">
        <f t="shared" ref="X46:AC46" si="20">SUM(X15:X45)</f>
        <v>4</v>
      </c>
      <c r="Y46" s="87">
        <f t="shared" si="20"/>
        <v>5</v>
      </c>
      <c r="Z46" s="87">
        <f t="shared" si="20"/>
        <v>5</v>
      </c>
      <c r="AA46" s="87">
        <f t="shared" si="20"/>
        <v>5</v>
      </c>
      <c r="AB46" s="87">
        <f t="shared" si="20"/>
        <v>4</v>
      </c>
      <c r="AC46" s="87">
        <f t="shared" si="20"/>
        <v>4</v>
      </c>
      <c r="AD46" s="87">
        <f>SUM(AD15:AD45)</f>
        <v>31</v>
      </c>
      <c r="AE46" s="87">
        <f>SUM(AE15:AE45)</f>
        <v>4</v>
      </c>
      <c r="AF46" s="87">
        <f t="shared" ref="AF46:AK46" si="21">SUM(AF15:AF45)</f>
        <v>4</v>
      </c>
      <c r="AG46" s="87">
        <f t="shared" si="21"/>
        <v>5</v>
      </c>
      <c r="AH46" s="87">
        <f t="shared" si="21"/>
        <v>5</v>
      </c>
      <c r="AI46" s="87">
        <f t="shared" si="21"/>
        <v>5</v>
      </c>
      <c r="AJ46" s="87">
        <f t="shared" si="21"/>
        <v>4</v>
      </c>
      <c r="AK46" s="87">
        <f t="shared" si="21"/>
        <v>4</v>
      </c>
    </row>
    <row r="47" spans="1:37" ht="15" customHeight="1" x14ac:dyDescent="0.2">
      <c r="A47" s="48" t="s">
        <v>13</v>
      </c>
      <c r="B47" s="48"/>
      <c r="C47" s="48"/>
      <c r="D47" s="48"/>
      <c r="E47" s="48"/>
      <c r="F47" s="49"/>
      <c r="G47" s="49"/>
      <c r="H47" s="49"/>
      <c r="I47" s="27"/>
      <c r="J47" s="79">
        <f>W46*O3+X46*O4+Y46*O5+Z46*O6+AA46*O7+AB46*O8+AC46*O9</f>
        <v>0</v>
      </c>
      <c r="K47" s="131" t="s">
        <v>12</v>
      </c>
      <c r="L47" s="132"/>
      <c r="M47" s="132"/>
      <c r="N47" s="132"/>
      <c r="O47" s="132"/>
      <c r="P47" s="133"/>
      <c r="Q47" s="84">
        <f>AE46*P3+AF46*P4+AG46*P5+AH46*P6+AI46*P7+AJ46*P8+AK46*P9</f>
        <v>0</v>
      </c>
      <c r="R47" s="80">
        <f>J47+Q47</f>
        <v>0</v>
      </c>
      <c r="S47" s="57"/>
      <c r="T47" s="48" t="s">
        <v>13</v>
      </c>
    </row>
    <row r="48" spans="1:37" ht="15" customHeight="1" x14ac:dyDescent="0.2">
      <c r="A48" s="48"/>
      <c r="B48" s="48"/>
      <c r="C48" s="48"/>
      <c r="D48" s="48"/>
      <c r="E48" s="48"/>
      <c r="F48" s="49"/>
      <c r="G48" s="49"/>
      <c r="H48" s="49"/>
      <c r="I48" s="27"/>
      <c r="J48" s="79">
        <f>IF(J46&gt;J47,J46-J47,0)</f>
        <v>0</v>
      </c>
      <c r="K48" s="134" t="s">
        <v>31</v>
      </c>
      <c r="L48" s="134"/>
      <c r="M48" s="134"/>
      <c r="N48" s="134"/>
      <c r="O48" s="134"/>
      <c r="P48" s="134"/>
      <c r="Q48" s="84">
        <f>IF(Q46&gt;Q47,Q46-Q47,0)</f>
        <v>0</v>
      </c>
      <c r="R48" s="80">
        <f>J48+Q48</f>
        <v>0</v>
      </c>
      <c r="S48" s="57"/>
      <c r="T48" s="48"/>
    </row>
    <row r="49" spans="1:20" ht="15" customHeight="1" thickBot="1" x14ac:dyDescent="0.25">
      <c r="A49" s="125"/>
      <c r="B49" s="125"/>
      <c r="C49" s="45"/>
      <c r="D49" s="45"/>
      <c r="E49" s="45"/>
      <c r="F49" s="46"/>
      <c r="G49" s="46"/>
      <c r="H49" s="46"/>
      <c r="I49" s="27"/>
      <c r="J49" s="81">
        <f>IF(J46&lt;J47,J47-J46,0)</f>
        <v>0</v>
      </c>
      <c r="K49" s="135" t="s">
        <v>32</v>
      </c>
      <c r="L49" s="135"/>
      <c r="M49" s="135"/>
      <c r="N49" s="135"/>
      <c r="O49" s="135"/>
      <c r="P49" s="135"/>
      <c r="Q49" s="82">
        <f>IF(Q46&lt;Q47,Q47-Q46,0)</f>
        <v>0</v>
      </c>
      <c r="R49" s="83">
        <f>J49+Q49</f>
        <v>0</v>
      </c>
      <c r="S49" s="73"/>
      <c r="T49" s="48"/>
    </row>
    <row r="50" spans="1:20" ht="15" hidden="1" customHeight="1" x14ac:dyDescent="0.2">
      <c r="A50" s="48"/>
      <c r="I50" s="26"/>
      <c r="J50" s="97">
        <f>IF(J68&gt;K68,J68-K68,0)</f>
        <v>0</v>
      </c>
      <c r="K50" s="136" t="s">
        <v>33</v>
      </c>
      <c r="L50" s="136"/>
      <c r="M50" s="136"/>
      <c r="N50" s="136"/>
      <c r="O50" s="136"/>
      <c r="P50" s="136"/>
      <c r="Q50" s="98">
        <f>IF(Q68&gt;R68,Q68-R68,0)</f>
        <v>0</v>
      </c>
      <c r="R50" s="99">
        <f>J50+Q50</f>
        <v>0</v>
      </c>
      <c r="S50" s="58"/>
    </row>
    <row r="51" spans="1:20" ht="15" hidden="1" customHeight="1" thickBot="1" x14ac:dyDescent="0.25">
      <c r="I51" s="26"/>
      <c r="J51" s="41">
        <f>IF(J68&lt;K68,K68-J68,0)</f>
        <v>0</v>
      </c>
      <c r="K51" s="135" t="s">
        <v>34</v>
      </c>
      <c r="L51" s="135"/>
      <c r="M51" s="135"/>
      <c r="N51" s="135"/>
      <c r="O51" s="135"/>
      <c r="P51" s="135"/>
      <c r="Q51" s="42">
        <f>IF(Q68&lt;R68,R68-Q68,0)</f>
        <v>0</v>
      </c>
      <c r="R51" s="43">
        <f>J51+Q51</f>
        <v>0</v>
      </c>
      <c r="S51" s="57"/>
    </row>
    <row r="52" spans="1:20" ht="15" thickBot="1" x14ac:dyDescent="0.25">
      <c r="A52" s="92"/>
      <c r="B52" s="92"/>
      <c r="C52" s="92"/>
      <c r="D52" s="92"/>
      <c r="E52" s="92"/>
      <c r="F52" s="92"/>
      <c r="G52" s="92"/>
      <c r="H52" s="92"/>
      <c r="J52" s="3"/>
      <c r="K52" s="3"/>
      <c r="L52" s="44"/>
      <c r="M52" s="44"/>
      <c r="N52" s="44"/>
      <c r="O52" s="137" t="s">
        <v>92</v>
      </c>
      <c r="P52" s="138"/>
      <c r="Q52" s="74" t="str">
        <f>IF(R51&gt;R50," Minus "," Plus ")</f>
        <v xml:space="preserve"> Plus </v>
      </c>
      <c r="R52" s="75">
        <f>IF(R50&gt;R51,R50-R51,R51-R50)</f>
        <v>0</v>
      </c>
      <c r="S52" s="57"/>
      <c r="T52" s="50"/>
    </row>
    <row r="53" spans="1:20" x14ac:dyDescent="0.2">
      <c r="A53" s="48" t="s">
        <v>14</v>
      </c>
      <c r="B53" s="48"/>
      <c r="C53" s="48"/>
      <c r="D53" s="48" t="s">
        <v>15</v>
      </c>
      <c r="E53" s="48"/>
      <c r="F53" s="49"/>
      <c r="G53" s="26"/>
      <c r="H53" s="26"/>
      <c r="L53" s="14"/>
      <c r="M53" s="14"/>
      <c r="N53" s="14"/>
      <c r="O53" s="14"/>
      <c r="P53" s="14"/>
      <c r="Q53" s="14"/>
      <c r="R53" s="14"/>
      <c r="S53" s="57"/>
      <c r="T53" s="48" t="s">
        <v>37</v>
      </c>
    </row>
    <row r="54" spans="1:20" x14ac:dyDescent="0.2">
      <c r="L54" s="14"/>
      <c r="M54" s="14"/>
      <c r="N54" s="14"/>
      <c r="O54" s="14"/>
      <c r="P54" s="14"/>
      <c r="Q54" s="14"/>
      <c r="R54" s="14"/>
      <c r="S54" s="73"/>
    </row>
    <row r="55" spans="1:20" x14ac:dyDescent="0.2">
      <c r="L55" s="125"/>
      <c r="M55" s="125"/>
      <c r="N55" s="45"/>
      <c r="O55" s="45"/>
      <c r="P55" s="45"/>
      <c r="Q55" s="45"/>
      <c r="R55" s="45"/>
      <c r="S55" s="57"/>
      <c r="T55" s="14"/>
    </row>
    <row r="56" spans="1:20" x14ac:dyDescent="0.2">
      <c r="L56" s="14"/>
      <c r="M56" s="14"/>
      <c r="N56" s="14"/>
      <c r="O56" s="14"/>
      <c r="P56" s="14"/>
      <c r="Q56" s="14"/>
      <c r="R56" s="14"/>
    </row>
    <row r="62" spans="1:20" ht="14.25" hidden="1" customHeight="1" x14ac:dyDescent="0.2"/>
    <row r="63" spans="1:20" ht="14.25" hidden="1" customHeight="1" x14ac:dyDescent="0.2">
      <c r="J63" s="20" t="s">
        <v>35</v>
      </c>
      <c r="K63" s="20" t="s">
        <v>36</v>
      </c>
      <c r="Q63" s="20" t="s">
        <v>35</v>
      </c>
      <c r="R63" s="20" t="s">
        <v>36</v>
      </c>
    </row>
    <row r="64" spans="1:20" ht="14.25" hidden="1" customHeight="1" x14ac:dyDescent="0.2">
      <c r="E64" s="14"/>
      <c r="F64" s="143" t="s">
        <v>29</v>
      </c>
      <c r="G64" s="143"/>
      <c r="H64" s="143"/>
      <c r="I64" s="143"/>
      <c r="J64" s="18" t="str">
        <f>E9</f>
        <v>?</v>
      </c>
      <c r="K64" s="18"/>
      <c r="Q64" s="18">
        <v>0</v>
      </c>
      <c r="R64" s="18"/>
    </row>
    <row r="65" spans="5:18" ht="14.25" hidden="1" customHeight="1" x14ac:dyDescent="0.2">
      <c r="E65" s="14"/>
      <c r="F65" s="15" t="s">
        <v>30</v>
      </c>
      <c r="G65" s="15"/>
      <c r="H65" s="15"/>
      <c r="I65" s="14"/>
      <c r="J65" s="6"/>
      <c r="K65" s="18">
        <f>E10</f>
        <v>0</v>
      </c>
      <c r="Q65" s="6"/>
      <c r="R65" s="18">
        <f>F10</f>
        <v>0</v>
      </c>
    </row>
    <row r="66" spans="5:18" ht="14.25" hidden="1" customHeight="1" x14ac:dyDescent="0.2">
      <c r="E66" s="14"/>
      <c r="F66" s="16" t="s">
        <v>31</v>
      </c>
      <c r="G66" s="16"/>
      <c r="H66" s="16"/>
      <c r="I66" s="16"/>
      <c r="J66" s="19">
        <f>J48</f>
        <v>0</v>
      </c>
      <c r="K66" s="19"/>
      <c r="Q66" s="19">
        <f>Q48</f>
        <v>0</v>
      </c>
      <c r="R66" s="19"/>
    </row>
    <row r="67" spans="5:18" ht="14.25" hidden="1" customHeight="1" x14ac:dyDescent="0.2">
      <c r="E67" s="14"/>
      <c r="F67" s="17" t="s">
        <v>32</v>
      </c>
      <c r="G67" s="17"/>
      <c r="H67" s="17"/>
      <c r="I67" s="17"/>
      <c r="J67" s="6"/>
      <c r="K67" s="19">
        <f>J49</f>
        <v>0</v>
      </c>
      <c r="Q67" s="6"/>
      <c r="R67" s="19">
        <f>Q49</f>
        <v>0</v>
      </c>
    </row>
    <row r="68" spans="5:18" ht="14.25" hidden="1" customHeight="1" x14ac:dyDescent="0.2">
      <c r="F68" s="2" t="s">
        <v>26</v>
      </c>
      <c r="J68" s="21">
        <f>SUM(J64:J67)</f>
        <v>0</v>
      </c>
      <c r="K68" s="21">
        <f>SUM(K64:K67)</f>
        <v>0</v>
      </c>
      <c r="Q68" s="21">
        <f>SUM(Q64:Q67)</f>
        <v>0</v>
      </c>
      <c r="R68" s="21">
        <f>SUM(R64:R67)</f>
        <v>0</v>
      </c>
    </row>
    <row r="69" spans="5:18" hidden="1" x14ac:dyDescent="0.2"/>
  </sheetData>
  <sheetProtection algorithmName="SHA-512" hashValue="rO0LhzrkZo13C9Xi4Zyq+TlrPt2W+30jFpQqlneW4TjtbnbC7DHea/116sMI3111XfxWUAFWFzUVM28DfFwUzg==" saltValue="pN87u/O69DOvwhdyuIyVIA==" spinCount="100000" sheet="1" objects="1" scenarios="1"/>
  <sortState ref="L3:L7">
    <sortCondition ref="L3:L7"/>
  </sortState>
  <mergeCells count="24">
    <mergeCell ref="F64:I64"/>
    <mergeCell ref="G46:I46"/>
    <mergeCell ref="A49:B49"/>
    <mergeCell ref="A1:D1"/>
    <mergeCell ref="F8:G8"/>
    <mergeCell ref="F10:G10"/>
    <mergeCell ref="A3:C3"/>
    <mergeCell ref="E3:L3"/>
    <mergeCell ref="E4:L4"/>
    <mergeCell ref="E2:F2"/>
    <mergeCell ref="E5:L5"/>
    <mergeCell ref="T5:T10"/>
    <mergeCell ref="L55:M55"/>
    <mergeCell ref="A12:T12"/>
    <mergeCell ref="K13:Q13"/>
    <mergeCell ref="K46:P46"/>
    <mergeCell ref="K47:P47"/>
    <mergeCell ref="K48:P48"/>
    <mergeCell ref="K49:P49"/>
    <mergeCell ref="K51:P51"/>
    <mergeCell ref="K50:P50"/>
    <mergeCell ref="D13:J13"/>
    <mergeCell ref="O52:P52"/>
    <mergeCell ref="A8:D9"/>
  </mergeCells>
  <conditionalFormatting sqref="A15:A45">
    <cfRule type="cellIs" dxfId="3" priority="3" operator="equal">
      <formula>1</formula>
    </cfRule>
    <cfRule type="cellIs" dxfId="2" priority="4" operator="equal">
      <formula>7</formula>
    </cfRule>
  </conditionalFormatting>
  <conditionalFormatting sqref="V15:AK45">
    <cfRule type="cellIs" dxfId="1" priority="2" operator="equal">
      <formula>1</formula>
    </cfRule>
  </conditionalFormatting>
  <conditionalFormatting sqref="A43:T45">
    <cfRule type="expression" dxfId="0" priority="1">
      <formula>DAY($B43)&lt;4</formula>
    </cfRule>
  </conditionalFormatting>
  <dataValidations count="6">
    <dataValidation allowBlank="1" showInputMessage="1" showErrorMessage="1" promptTitle="Eingabemeldung" prompt="Bitte Eingabe der Zeit im &quot;Uhrzeit-Format&quot;,_x000a_also mit Doppelpunkt (Beispiel: 08:00)" sqref="F9:F10 E10"/>
    <dataValidation type="list" allowBlank="1" showInputMessage="1" showErrorMessage="1" sqref="C15:C45">
      <formula1>Abwesenheit</formula1>
    </dataValidation>
    <dataValidation allowBlank="1" showErrorMessage="1" promptTitle="Eingabemeldung" prompt="Bitte Eingabe der Zeit im &quot;Uhrzeit-Format&quot;,_x000a_also mit Doppelpunkt (Beispiel: 08:00)" sqref="O3:P9 K15:P45 D15:I45"/>
    <dataValidation type="list" allowBlank="1" showInputMessage="1" showErrorMessage="1" sqref="E1">
      <formula1>Monat</formula1>
    </dataValidation>
    <dataValidation type="list" allowBlank="1" showInputMessage="1" showErrorMessage="1" sqref="F1">
      <formula1>Jahr</formula1>
    </dataValidation>
    <dataValidation type="list" allowBlank="1" showInputMessage="1" sqref="E9">
      <formula1>Status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Header>&amp;L&amp;G&amp;C&amp;14Stundennachweis Projektpersonal&amp;R&amp;G</oddHeader>
    <oddFooter>&amp;L&amp;F
&amp;A&amp;CStundennachweis_Personal_V9_2_190901&amp;RAusdruck: &amp;D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Nachschlagen!$A$1:$A$7</xm:f>
          </x14:formula1>
          <xm:sqref>C15:C45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31" sqref="J31"/>
    </sheetView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Normal="100" workbookViewId="0">
      <selection activeCell="J31" sqref="J31"/>
    </sheetView>
  </sheetViews>
  <sheetFormatPr baseColWidth="10" defaultRowHeight="12.75" x14ac:dyDescent="0.2"/>
  <cols>
    <col min="1" max="1" width="16.5703125" bestFit="1" customWidth="1"/>
    <col min="8" max="8" width="11.42578125" style="47"/>
  </cols>
  <sheetData>
    <row r="1" spans="1:9" x14ac:dyDescent="0.2">
      <c r="A1" s="91" t="s">
        <v>97</v>
      </c>
      <c r="B1" s="90" t="s">
        <v>75</v>
      </c>
      <c r="C1" s="90" t="s">
        <v>98</v>
      </c>
      <c r="D1" s="90" t="s">
        <v>99</v>
      </c>
      <c r="G1" s="100" t="s">
        <v>138</v>
      </c>
      <c r="H1" s="100"/>
      <c r="I1" s="100" t="s">
        <v>139</v>
      </c>
    </row>
    <row r="2" spans="1:9" x14ac:dyDescent="0.2">
      <c r="A2" s="91"/>
      <c r="B2" s="90">
        <v>5</v>
      </c>
      <c r="C2" s="90">
        <v>1</v>
      </c>
      <c r="D2" s="90">
        <v>1</v>
      </c>
      <c r="G2" t="s">
        <v>38</v>
      </c>
      <c r="H2" s="47">
        <v>1</v>
      </c>
      <c r="I2">
        <v>2019</v>
      </c>
    </row>
    <row r="3" spans="1:9" x14ac:dyDescent="0.2">
      <c r="A3" s="91" t="s">
        <v>58</v>
      </c>
      <c r="B3" s="90">
        <v>1</v>
      </c>
      <c r="C3" s="90">
        <v>1</v>
      </c>
      <c r="D3" s="90">
        <v>1</v>
      </c>
      <c r="G3" s="47" t="s">
        <v>40</v>
      </c>
      <c r="H3" s="47">
        <v>2</v>
      </c>
      <c r="I3" s="47">
        <v>2020</v>
      </c>
    </row>
    <row r="4" spans="1:9" x14ac:dyDescent="0.2">
      <c r="A4" s="91" t="s">
        <v>59</v>
      </c>
      <c r="B4" s="90">
        <v>2</v>
      </c>
      <c r="C4" s="90">
        <v>1</v>
      </c>
      <c r="D4" s="90">
        <v>1</v>
      </c>
      <c r="G4" s="47" t="s">
        <v>41</v>
      </c>
      <c r="H4" s="47">
        <v>3</v>
      </c>
      <c r="I4" s="47">
        <v>2021</v>
      </c>
    </row>
    <row r="5" spans="1:9" x14ac:dyDescent="0.2">
      <c r="A5" s="91" t="s">
        <v>60</v>
      </c>
      <c r="B5" s="90">
        <v>3</v>
      </c>
      <c r="C5" s="90">
        <v>1</v>
      </c>
      <c r="D5" s="90">
        <v>1</v>
      </c>
      <c r="G5" s="47" t="s">
        <v>42</v>
      </c>
      <c r="H5" s="47">
        <v>4</v>
      </c>
      <c r="I5" s="47">
        <v>2022</v>
      </c>
    </row>
    <row r="6" spans="1:9" x14ac:dyDescent="0.2">
      <c r="A6" s="91" t="s">
        <v>61</v>
      </c>
      <c r="B6" s="90">
        <v>4</v>
      </c>
      <c r="C6" s="90">
        <v>1</v>
      </c>
      <c r="D6" s="90">
        <v>1</v>
      </c>
      <c r="G6" s="47" t="s">
        <v>43</v>
      </c>
      <c r="H6" s="47">
        <v>5</v>
      </c>
    </row>
    <row r="7" spans="1:9" x14ac:dyDescent="0.2">
      <c r="A7" s="91" t="s">
        <v>62</v>
      </c>
      <c r="B7" s="90">
        <v>6</v>
      </c>
      <c r="C7" s="90">
        <v>0</v>
      </c>
      <c r="D7" s="90">
        <v>0</v>
      </c>
      <c r="G7" s="47" t="s">
        <v>44</v>
      </c>
      <c r="H7" s="47">
        <v>6</v>
      </c>
    </row>
    <row r="8" spans="1:9" x14ac:dyDescent="0.2">
      <c r="A8" s="91" t="s">
        <v>137</v>
      </c>
      <c r="B8" s="90">
        <v>7</v>
      </c>
      <c r="C8" s="90">
        <v>0</v>
      </c>
      <c r="D8" s="116">
        <f>Stundennachweis!F9</f>
        <v>0</v>
      </c>
      <c r="G8" s="47" t="s">
        <v>45</v>
      </c>
      <c r="H8" s="47">
        <v>7</v>
      </c>
    </row>
    <row r="9" spans="1:9" x14ac:dyDescent="0.2">
      <c r="G9" s="47" t="s">
        <v>46</v>
      </c>
      <c r="H9" s="47">
        <v>8</v>
      </c>
    </row>
    <row r="10" spans="1:9" x14ac:dyDescent="0.2">
      <c r="G10" s="47" t="s">
        <v>47</v>
      </c>
      <c r="H10" s="47">
        <v>9</v>
      </c>
    </row>
    <row r="11" spans="1:9" x14ac:dyDescent="0.2">
      <c r="G11" s="47" t="s">
        <v>48</v>
      </c>
      <c r="H11" s="47">
        <v>10</v>
      </c>
    </row>
    <row r="12" spans="1:9" x14ac:dyDescent="0.2">
      <c r="G12" s="47" t="s">
        <v>49</v>
      </c>
      <c r="H12" s="47">
        <v>11</v>
      </c>
    </row>
    <row r="13" spans="1:9" x14ac:dyDescent="0.2">
      <c r="A13" t="s">
        <v>150</v>
      </c>
      <c r="B13" t="s">
        <v>84</v>
      </c>
      <c r="G13" s="47" t="s">
        <v>50</v>
      </c>
      <c r="H13" s="47">
        <v>12</v>
      </c>
    </row>
    <row r="14" spans="1:9" x14ac:dyDescent="0.2">
      <c r="A14" t="s">
        <v>148</v>
      </c>
      <c r="B14">
        <v>0</v>
      </c>
    </row>
    <row r="15" spans="1:9" x14ac:dyDescent="0.2">
      <c r="A15" t="s">
        <v>147</v>
      </c>
      <c r="B15">
        <v>1</v>
      </c>
    </row>
    <row r="16" spans="1:9" x14ac:dyDescent="0.2">
      <c r="A16" t="s">
        <v>149</v>
      </c>
      <c r="B16">
        <v>0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&amp;L&amp;G&amp;C&amp;14Stundennachweis Projektpersonal&amp;R&amp;G</oddHeader>
    <oddFooter>&amp;L&amp;F; &amp;A&amp;CStundennachweis_Personal_V9_1_190901&amp;RAusdruck: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topLeftCell="A81" zoomScaleNormal="100" workbookViewId="0">
      <selection activeCell="I118" sqref="I118"/>
    </sheetView>
  </sheetViews>
  <sheetFormatPr baseColWidth="10" defaultRowHeight="12.75" x14ac:dyDescent="0.2"/>
  <cols>
    <col min="2" max="2" width="65.5703125" customWidth="1"/>
    <col min="3" max="3" width="14.28515625" bestFit="1" customWidth="1"/>
    <col min="4" max="4" width="11.5703125" bestFit="1" customWidth="1"/>
  </cols>
  <sheetData>
    <row r="1" spans="1:6" x14ac:dyDescent="0.2">
      <c r="A1" s="60" t="s">
        <v>64</v>
      </c>
      <c r="B1" t="s">
        <v>95</v>
      </c>
    </row>
    <row r="3" spans="1:6" x14ac:dyDescent="0.2">
      <c r="B3" t="s">
        <v>65</v>
      </c>
    </row>
    <row r="4" spans="1:6" x14ac:dyDescent="0.2">
      <c r="B4" t="s">
        <v>66</v>
      </c>
    </row>
    <row r="5" spans="1:6" s="47" customFormat="1" x14ac:dyDescent="0.2">
      <c r="C5" s="154" t="s">
        <v>85</v>
      </c>
      <c r="D5" s="154"/>
      <c r="E5" s="154"/>
      <c r="F5" s="154"/>
    </row>
    <row r="6" spans="1:6" s="47" customFormat="1" x14ac:dyDescent="0.2"/>
    <row r="7" spans="1:6" x14ac:dyDescent="0.2">
      <c r="C7" s="153" t="s">
        <v>87</v>
      </c>
      <c r="D7" s="153"/>
      <c r="E7" s="153" t="s">
        <v>83</v>
      </c>
      <c r="F7" s="153"/>
    </row>
    <row r="8" spans="1:6" x14ac:dyDescent="0.2">
      <c r="A8" t="s">
        <v>84</v>
      </c>
      <c r="C8" t="s">
        <v>67</v>
      </c>
      <c r="D8" t="s">
        <v>68</v>
      </c>
      <c r="E8" s="47" t="s">
        <v>67</v>
      </c>
      <c r="F8" s="47" t="s">
        <v>68</v>
      </c>
    </row>
    <row r="9" spans="1:6" x14ac:dyDescent="0.2">
      <c r="A9" s="64">
        <v>1</v>
      </c>
      <c r="B9" s="65" t="s">
        <v>58</v>
      </c>
      <c r="C9" s="66" t="s">
        <v>69</v>
      </c>
      <c r="D9" s="66" t="s">
        <v>69</v>
      </c>
      <c r="E9" s="66" t="s">
        <v>69</v>
      </c>
      <c r="F9" s="66" t="s">
        <v>69</v>
      </c>
    </row>
    <row r="10" spans="1:6" x14ac:dyDescent="0.2">
      <c r="A10" s="64">
        <v>2</v>
      </c>
      <c r="B10" s="65" t="s">
        <v>59</v>
      </c>
      <c r="C10" s="66" t="s">
        <v>69</v>
      </c>
      <c r="D10" s="66" t="s">
        <v>69</v>
      </c>
      <c r="E10" s="66" t="s">
        <v>69</v>
      </c>
      <c r="F10" s="66" t="s">
        <v>69</v>
      </c>
    </row>
    <row r="11" spans="1:6" x14ac:dyDescent="0.2">
      <c r="A11" s="64">
        <v>3</v>
      </c>
      <c r="B11" s="65" t="s">
        <v>60</v>
      </c>
      <c r="C11" s="66" t="s">
        <v>69</v>
      </c>
      <c r="D11" s="66" t="s">
        <v>69</v>
      </c>
      <c r="E11" s="66" t="s">
        <v>69</v>
      </c>
      <c r="F11" s="66" t="s">
        <v>69</v>
      </c>
    </row>
    <row r="12" spans="1:6" x14ac:dyDescent="0.2">
      <c r="A12" s="64">
        <v>4</v>
      </c>
      <c r="B12" s="65" t="s">
        <v>61</v>
      </c>
      <c r="C12" s="66" t="s">
        <v>69</v>
      </c>
      <c r="D12" s="66" t="s">
        <v>69</v>
      </c>
      <c r="E12" s="66" t="s">
        <v>69</v>
      </c>
      <c r="F12" s="66" t="s">
        <v>69</v>
      </c>
    </row>
    <row r="13" spans="1:6" x14ac:dyDescent="0.2">
      <c r="A13" s="64">
        <v>6</v>
      </c>
      <c r="B13" s="65" t="s">
        <v>62</v>
      </c>
      <c r="C13" s="66" t="s">
        <v>70</v>
      </c>
      <c r="D13" s="66" t="s">
        <v>70</v>
      </c>
      <c r="E13" s="66" t="s">
        <v>70</v>
      </c>
      <c r="F13" s="66" t="s">
        <v>70</v>
      </c>
    </row>
    <row r="14" spans="1:6" x14ac:dyDescent="0.2">
      <c r="A14" s="67">
        <v>7</v>
      </c>
      <c r="B14" s="68" t="s">
        <v>63</v>
      </c>
      <c r="C14" s="69" t="s">
        <v>70</v>
      </c>
      <c r="D14" s="69" t="s">
        <v>70</v>
      </c>
      <c r="E14" s="69" t="s">
        <v>69</v>
      </c>
      <c r="F14" s="69" t="s">
        <v>69</v>
      </c>
    </row>
    <row r="15" spans="1:6" x14ac:dyDescent="0.2">
      <c r="A15" s="70">
        <v>5</v>
      </c>
      <c r="B15" s="71" t="s">
        <v>86</v>
      </c>
      <c r="C15" s="72" t="s">
        <v>70</v>
      </c>
      <c r="D15" s="72" t="s">
        <v>69</v>
      </c>
      <c r="E15" s="72" t="s">
        <v>70</v>
      </c>
      <c r="F15" s="72" t="s">
        <v>69</v>
      </c>
    </row>
    <row r="17" spans="2:3" s="47" customFormat="1" x14ac:dyDescent="0.2">
      <c r="B17" t="s">
        <v>89</v>
      </c>
    </row>
    <row r="18" spans="2:3" x14ac:dyDescent="0.2">
      <c r="B18" t="s">
        <v>71</v>
      </c>
    </row>
    <row r="19" spans="2:3" x14ac:dyDescent="0.2">
      <c r="B19" t="s">
        <v>82</v>
      </c>
    </row>
    <row r="21" spans="2:3" x14ac:dyDescent="0.2">
      <c r="B21" t="s">
        <v>72</v>
      </c>
    </row>
    <row r="22" spans="2:3" x14ac:dyDescent="0.2">
      <c r="B22" t="s">
        <v>73</v>
      </c>
    </row>
    <row r="23" spans="2:3" x14ac:dyDescent="0.2">
      <c r="B23" t="s">
        <v>74</v>
      </c>
    </row>
    <row r="24" spans="2:3" x14ac:dyDescent="0.2">
      <c r="B24" t="s">
        <v>81</v>
      </c>
    </row>
    <row r="26" spans="2:3" s="47" customFormat="1" x14ac:dyDescent="0.2">
      <c r="B26" s="47" t="s">
        <v>90</v>
      </c>
      <c r="C26" s="59"/>
    </row>
    <row r="27" spans="2:3" s="47" customFormat="1" x14ac:dyDescent="0.2">
      <c r="B27" s="47" t="s">
        <v>80</v>
      </c>
      <c r="C27" s="59"/>
    </row>
    <row r="28" spans="2:3" s="47" customFormat="1" x14ac:dyDescent="0.2">
      <c r="B28" s="47" t="s">
        <v>91</v>
      </c>
      <c r="C28" s="59"/>
    </row>
    <row r="29" spans="2:3" s="47" customFormat="1" x14ac:dyDescent="0.2">
      <c r="C29" s="59"/>
    </row>
    <row r="30" spans="2:3" x14ac:dyDescent="0.2">
      <c r="B30" t="s">
        <v>76</v>
      </c>
    </row>
    <row r="31" spans="2:3" x14ac:dyDescent="0.2">
      <c r="B31" t="s">
        <v>78</v>
      </c>
    </row>
    <row r="33" spans="2:2" x14ac:dyDescent="0.2">
      <c r="B33" t="s">
        <v>77</v>
      </c>
    </row>
    <row r="34" spans="2:2" x14ac:dyDescent="0.2">
      <c r="B34" t="s">
        <v>79</v>
      </c>
    </row>
    <row r="37" spans="2:2" x14ac:dyDescent="0.2">
      <c r="B37" t="s">
        <v>96</v>
      </c>
    </row>
    <row r="39" spans="2:2" x14ac:dyDescent="0.2">
      <c r="B39" s="47" t="s">
        <v>72</v>
      </c>
    </row>
    <row r="40" spans="2:2" x14ac:dyDescent="0.2">
      <c r="B40" s="47" t="s">
        <v>100</v>
      </c>
    </row>
    <row r="41" spans="2:2" ht="25.5" x14ac:dyDescent="0.2">
      <c r="B41" s="89" t="s">
        <v>101</v>
      </c>
    </row>
    <row r="42" spans="2:2" x14ac:dyDescent="0.2">
      <c r="B42" s="47"/>
    </row>
    <row r="43" spans="2:2" x14ac:dyDescent="0.2">
      <c r="B43" s="47" t="s">
        <v>102</v>
      </c>
    </row>
    <row r="44" spans="2:2" x14ac:dyDescent="0.2">
      <c r="B44" s="47" t="s">
        <v>103</v>
      </c>
    </row>
    <row r="45" spans="2:2" x14ac:dyDescent="0.2">
      <c r="B45" s="47" t="s">
        <v>104</v>
      </c>
    </row>
    <row r="46" spans="2:2" x14ac:dyDescent="0.2">
      <c r="B46" s="47" t="s">
        <v>105</v>
      </c>
    </row>
    <row r="47" spans="2:2" x14ac:dyDescent="0.2">
      <c r="B47" t="s">
        <v>108</v>
      </c>
    </row>
    <row r="48" spans="2:2" s="47" customFormat="1" x14ac:dyDescent="0.2">
      <c r="B48" s="47" t="s">
        <v>107</v>
      </c>
    </row>
    <row r="49" spans="2:6" x14ac:dyDescent="0.2">
      <c r="B49" s="47" t="s">
        <v>106</v>
      </c>
    </row>
    <row r="50" spans="2:6" x14ac:dyDescent="0.2">
      <c r="B50" t="s">
        <v>109</v>
      </c>
    </row>
    <row r="51" spans="2:6" x14ac:dyDescent="0.2">
      <c r="B51" t="s">
        <v>110</v>
      </c>
    </row>
    <row r="52" spans="2:6" ht="25.5" x14ac:dyDescent="0.2">
      <c r="B52" s="89" t="s">
        <v>111</v>
      </c>
    </row>
    <row r="53" spans="2:6" x14ac:dyDescent="0.2">
      <c r="B53" t="s">
        <v>112</v>
      </c>
    </row>
    <row r="55" spans="2:6" ht="38.25" x14ac:dyDescent="0.2">
      <c r="B55" s="89" t="s">
        <v>113</v>
      </c>
    </row>
    <row r="56" spans="2:6" x14ac:dyDescent="0.2">
      <c r="B56" t="s">
        <v>114</v>
      </c>
      <c r="C56" s="91" t="s">
        <v>97</v>
      </c>
      <c r="D56" s="90" t="s">
        <v>75</v>
      </c>
      <c r="E56" s="90" t="s">
        <v>98</v>
      </c>
      <c r="F56" s="90" t="s">
        <v>99</v>
      </c>
    </row>
    <row r="57" spans="2:6" x14ac:dyDescent="0.2">
      <c r="C57" s="91" t="s">
        <v>58</v>
      </c>
      <c r="D57" s="90">
        <v>1</v>
      </c>
      <c r="E57" s="90">
        <v>1</v>
      </c>
      <c r="F57" s="90">
        <v>1</v>
      </c>
    </row>
    <row r="58" spans="2:6" x14ac:dyDescent="0.2">
      <c r="C58" s="91" t="s">
        <v>59</v>
      </c>
      <c r="D58" s="90">
        <v>2</v>
      </c>
      <c r="E58" s="90">
        <v>1</v>
      </c>
      <c r="F58" s="90">
        <v>1</v>
      </c>
    </row>
    <row r="59" spans="2:6" x14ac:dyDescent="0.2">
      <c r="C59" s="91" t="s">
        <v>60</v>
      </c>
      <c r="D59" s="90">
        <v>3</v>
      </c>
      <c r="E59" s="90">
        <v>1</v>
      </c>
      <c r="F59" s="90">
        <v>1</v>
      </c>
    </row>
    <row r="60" spans="2:6" x14ac:dyDescent="0.2">
      <c r="C60" s="91" t="s">
        <v>61</v>
      </c>
      <c r="D60" s="90">
        <v>4</v>
      </c>
      <c r="E60" s="90">
        <v>1</v>
      </c>
      <c r="F60" s="90">
        <v>1</v>
      </c>
    </row>
    <row r="61" spans="2:6" x14ac:dyDescent="0.2">
      <c r="C61" s="91" t="s">
        <v>62</v>
      </c>
      <c r="D61" s="90">
        <v>6</v>
      </c>
      <c r="E61" s="90">
        <v>0</v>
      </c>
      <c r="F61" s="90">
        <v>0</v>
      </c>
    </row>
    <row r="62" spans="2:6" x14ac:dyDescent="0.2">
      <c r="C62" s="91" t="s">
        <v>88</v>
      </c>
      <c r="D62" s="90">
        <v>7</v>
      </c>
      <c r="E62" s="90">
        <v>0</v>
      </c>
      <c r="F62" s="90">
        <v>1</v>
      </c>
    </row>
    <row r="63" spans="2:6" x14ac:dyDescent="0.2">
      <c r="C63" s="91"/>
      <c r="D63" s="90">
        <v>5</v>
      </c>
      <c r="E63" s="90">
        <v>1</v>
      </c>
      <c r="F63" s="90">
        <v>1</v>
      </c>
    </row>
    <row r="65" spans="2:2" x14ac:dyDescent="0.2">
      <c r="B65" t="s">
        <v>115</v>
      </c>
    </row>
    <row r="66" spans="2:2" x14ac:dyDescent="0.2">
      <c r="B66" t="s">
        <v>116</v>
      </c>
    </row>
    <row r="67" spans="2:2" x14ac:dyDescent="0.2">
      <c r="B67" t="s">
        <v>119</v>
      </c>
    </row>
    <row r="68" spans="2:2" x14ac:dyDescent="0.2">
      <c r="B68" t="s">
        <v>118</v>
      </c>
    </row>
    <row r="69" spans="2:2" x14ac:dyDescent="0.2">
      <c r="B69" t="s">
        <v>117</v>
      </c>
    </row>
    <row r="70" spans="2:2" x14ac:dyDescent="0.2">
      <c r="B70" t="s">
        <v>120</v>
      </c>
    </row>
    <row r="71" spans="2:2" x14ac:dyDescent="0.2">
      <c r="B71" s="47"/>
    </row>
    <row r="72" spans="2:2" x14ac:dyDescent="0.2">
      <c r="B72" t="s">
        <v>127</v>
      </c>
    </row>
    <row r="73" spans="2:2" s="47" customFormat="1" x14ac:dyDescent="0.2">
      <c r="B73" s="47" t="s">
        <v>123</v>
      </c>
    </row>
    <row r="74" spans="2:2" x14ac:dyDescent="0.2">
      <c r="B74" t="s">
        <v>122</v>
      </c>
    </row>
    <row r="75" spans="2:2" x14ac:dyDescent="0.2">
      <c r="B75" s="47" t="s">
        <v>121</v>
      </c>
    </row>
    <row r="76" spans="2:2" x14ac:dyDescent="0.2">
      <c r="B76" t="s">
        <v>126</v>
      </c>
    </row>
    <row r="77" spans="2:2" x14ac:dyDescent="0.2">
      <c r="B77" t="s">
        <v>124</v>
      </c>
    </row>
    <row r="78" spans="2:2" x14ac:dyDescent="0.2">
      <c r="B78" t="s">
        <v>125</v>
      </c>
    </row>
    <row r="81" spans="1:11" x14ac:dyDescent="0.2">
      <c r="B81" t="s">
        <v>128</v>
      </c>
    </row>
    <row r="82" spans="1:11" x14ac:dyDescent="0.2">
      <c r="B82" t="s">
        <v>129</v>
      </c>
    </row>
    <row r="83" spans="1:11" x14ac:dyDescent="0.2">
      <c r="B83" t="s">
        <v>130</v>
      </c>
    </row>
    <row r="84" spans="1:11" x14ac:dyDescent="0.2">
      <c r="B84" t="s">
        <v>131</v>
      </c>
    </row>
    <row r="85" spans="1:11" x14ac:dyDescent="0.2">
      <c r="B85" t="s">
        <v>132</v>
      </c>
    </row>
    <row r="86" spans="1:11" x14ac:dyDescent="0.2">
      <c r="B86" t="s">
        <v>133</v>
      </c>
    </row>
    <row r="88" spans="1:11" x14ac:dyDescent="0.2">
      <c r="A88" s="22" t="s">
        <v>134</v>
      </c>
      <c r="B88" s="93">
        <v>43700</v>
      </c>
    </row>
    <row r="90" spans="1:11" x14ac:dyDescent="0.2">
      <c r="B90" t="s">
        <v>135</v>
      </c>
    </row>
    <row r="91" spans="1:11" x14ac:dyDescent="0.2">
      <c r="B91" t="s">
        <v>136</v>
      </c>
    </row>
    <row r="92" spans="1:11" x14ac:dyDescent="0.2">
      <c r="B92" t="s">
        <v>141</v>
      </c>
    </row>
    <row r="93" spans="1:11" x14ac:dyDescent="0.2">
      <c r="B93" t="s">
        <v>140</v>
      </c>
    </row>
    <row r="95" spans="1:11" x14ac:dyDescent="0.2">
      <c r="B95" t="s">
        <v>142</v>
      </c>
      <c r="F95" s="100" t="s">
        <v>138</v>
      </c>
      <c r="G95" s="100"/>
      <c r="H95" s="100" t="s">
        <v>139</v>
      </c>
      <c r="J95" s="47" t="s">
        <v>150</v>
      </c>
      <c r="K95" s="47" t="s">
        <v>84</v>
      </c>
    </row>
    <row r="96" spans="1:11" x14ac:dyDescent="0.2">
      <c r="B96" t="s">
        <v>143</v>
      </c>
      <c r="F96" s="47" t="s">
        <v>38</v>
      </c>
      <c r="G96" s="47">
        <v>1</v>
      </c>
      <c r="H96" s="47">
        <v>2019</v>
      </c>
      <c r="J96" s="47" t="s">
        <v>148</v>
      </c>
      <c r="K96" s="47">
        <v>0</v>
      </c>
    </row>
    <row r="97" spans="1:11" x14ac:dyDescent="0.2">
      <c r="B97" t="s">
        <v>144</v>
      </c>
      <c r="F97" s="47" t="s">
        <v>40</v>
      </c>
      <c r="G97" s="47">
        <v>2</v>
      </c>
      <c r="H97" s="47">
        <v>2020</v>
      </c>
      <c r="J97" s="47" t="s">
        <v>147</v>
      </c>
      <c r="K97" s="47">
        <v>1</v>
      </c>
    </row>
    <row r="98" spans="1:11" x14ac:dyDescent="0.2">
      <c r="B98" t="s">
        <v>145</v>
      </c>
      <c r="F98" s="47" t="s">
        <v>41</v>
      </c>
      <c r="G98" s="47">
        <v>3</v>
      </c>
      <c r="H98" s="47">
        <v>2021</v>
      </c>
      <c r="J98" s="47" t="s">
        <v>149</v>
      </c>
      <c r="K98" s="47">
        <v>0</v>
      </c>
    </row>
    <row r="99" spans="1:11" x14ac:dyDescent="0.2">
      <c r="F99" s="47" t="s">
        <v>42</v>
      </c>
      <c r="G99" s="47">
        <v>4</v>
      </c>
      <c r="H99" s="47">
        <v>2022</v>
      </c>
    </row>
    <row r="100" spans="1:11" ht="38.25" x14ac:dyDescent="0.2">
      <c r="B100" s="89" t="s">
        <v>146</v>
      </c>
      <c r="F100" s="47" t="s">
        <v>43</v>
      </c>
      <c r="G100" s="47">
        <v>5</v>
      </c>
      <c r="H100" s="47"/>
    </row>
    <row r="101" spans="1:11" x14ac:dyDescent="0.2">
      <c r="F101" s="47" t="s">
        <v>44</v>
      </c>
      <c r="G101" s="47">
        <v>6</v>
      </c>
      <c r="H101" s="47"/>
    </row>
    <row r="102" spans="1:11" x14ac:dyDescent="0.2">
      <c r="F102" s="47" t="s">
        <v>45</v>
      </c>
      <c r="G102" s="47">
        <v>7</v>
      </c>
      <c r="H102" s="47"/>
    </row>
    <row r="103" spans="1:11" x14ac:dyDescent="0.2">
      <c r="F103" s="47" t="s">
        <v>46</v>
      </c>
      <c r="G103" s="47">
        <v>8</v>
      </c>
      <c r="H103" s="47"/>
    </row>
    <row r="104" spans="1:11" x14ac:dyDescent="0.2">
      <c r="F104" s="47" t="s">
        <v>47</v>
      </c>
      <c r="G104" s="47">
        <v>9</v>
      </c>
      <c r="H104" s="47"/>
    </row>
    <row r="105" spans="1:11" x14ac:dyDescent="0.2">
      <c r="F105" s="47" t="s">
        <v>48</v>
      </c>
      <c r="G105" s="47">
        <v>10</v>
      </c>
      <c r="H105" s="47"/>
    </row>
    <row r="106" spans="1:11" x14ac:dyDescent="0.2">
      <c r="F106" s="47" t="s">
        <v>49</v>
      </c>
      <c r="G106" s="47">
        <v>11</v>
      </c>
      <c r="H106" s="47"/>
    </row>
    <row r="107" spans="1:11" x14ac:dyDescent="0.2">
      <c r="F107" s="47" t="s">
        <v>50</v>
      </c>
      <c r="G107" s="47">
        <v>12</v>
      </c>
      <c r="H107" s="47"/>
    </row>
    <row r="110" spans="1:11" x14ac:dyDescent="0.2">
      <c r="A110" s="22" t="s">
        <v>152</v>
      </c>
      <c r="B110" s="93">
        <v>43849</v>
      </c>
    </row>
    <row r="112" spans="1:11" x14ac:dyDescent="0.2">
      <c r="B112" t="s">
        <v>153</v>
      </c>
    </row>
    <row r="113" spans="1:3" x14ac:dyDescent="0.2">
      <c r="B113" t="s">
        <v>154</v>
      </c>
    </row>
    <row r="115" spans="1:3" x14ac:dyDescent="0.2">
      <c r="B115" t="s">
        <v>155</v>
      </c>
    </row>
    <row r="116" spans="1:3" x14ac:dyDescent="0.2">
      <c r="B116" t="s">
        <v>159</v>
      </c>
      <c r="C116" t="s">
        <v>158</v>
      </c>
    </row>
    <row r="118" spans="1:3" x14ac:dyDescent="0.2">
      <c r="A118" t="s">
        <v>156</v>
      </c>
      <c r="B118" t="s">
        <v>162</v>
      </c>
    </row>
    <row r="119" spans="1:3" x14ac:dyDescent="0.2">
      <c r="A119" t="s">
        <v>157</v>
      </c>
      <c r="B119" s="47" t="s">
        <v>160</v>
      </c>
    </row>
    <row r="121" spans="1:3" x14ac:dyDescent="0.2">
      <c r="B121" t="s">
        <v>161</v>
      </c>
    </row>
  </sheetData>
  <mergeCells count="3">
    <mergeCell ref="C7:D7"/>
    <mergeCell ref="E7:F7"/>
    <mergeCell ref="C5:F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>
    <oddHeader>&amp;L&amp;G&amp;C&amp;14Stundennachweis Projektpersonal&amp;R&amp;G</oddHeader>
    <oddFooter>&amp;L&amp;F; &amp;A&amp;CStundennachweis_Personal_V8_1_190823&amp;RAusdruck: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Stundennachweis</vt:lpstr>
      <vt:lpstr>Merkblatt</vt:lpstr>
      <vt:lpstr>Nachschlagen</vt:lpstr>
      <vt:lpstr>Versionen</vt:lpstr>
      <vt:lpstr>Abwesenheit</vt:lpstr>
      <vt:lpstr>Stundennachweis!Druckbereich</vt:lpstr>
      <vt:lpstr>Jahr</vt:lpstr>
      <vt:lpstr>Matrix_Anwesenheit</vt:lpstr>
      <vt:lpstr>Monat</vt:lpstr>
      <vt:lpstr>Monat_Zahl</vt:lpstr>
      <vt:lpstr>Status</vt:lpstr>
      <vt:lpstr>Status_Wert</vt:lpstr>
    </vt:vector>
  </TitlesOfParts>
  <Company>Die Senatorin für Wirtschaft, Arbeit und Europa, Abteilung 2 Arbeit, ESF-zwischengeschaltete Stelle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Stundennachweis Personal</dc:title>
  <dc:creator>Thorsten André</dc:creator>
  <cp:keywords>Stundennachweis_Personal_V9_1_190901</cp:keywords>
  <cp:lastModifiedBy>Thorsten André</cp:lastModifiedBy>
  <cp:lastPrinted>2020-04-16T11:39:36Z</cp:lastPrinted>
  <dcterms:created xsi:type="dcterms:W3CDTF">2015-02-11T17:48:42Z</dcterms:created>
  <dcterms:modified xsi:type="dcterms:W3CDTF">2020-04-16T11:41:40Z</dcterms:modified>
</cp:coreProperties>
</file>